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LUO" sheetId="1" r:id="rId4"/>
    <sheet state="visible" name="ENSAMBLES" sheetId="2" r:id="rId5"/>
    <sheet state="visible" name="DESGLOCE M2" sheetId="3" r:id="rId6"/>
  </sheets>
  <definedNames/>
  <calcPr/>
  <extLst>
    <ext uri="GoogleSheetsCustomDataVersion2">
      <go:sheetsCustomData xmlns:go="http://customooxmlschemas.google.com/" r:id="rId7" roundtripDataChecksum="1LdzXlmb81JZ8AyKxym5JLvM6rItwGSWCwfNzLjSdP8="/>
    </ext>
  </extLst>
</workbook>
</file>

<file path=xl/sharedStrings.xml><?xml version="1.0" encoding="utf-8"?>
<sst xmlns="http://schemas.openxmlformats.org/spreadsheetml/2006/main" count="424" uniqueCount="345">
  <si>
    <t>AVALUO PROYECTADO</t>
  </si>
  <si>
    <t>I.</t>
  </si>
  <si>
    <t>INMUEBLE QUE SE AVALUA</t>
  </si>
  <si>
    <t>Torre Mazaryk Aba Center</t>
  </si>
  <si>
    <t>PROPIETARIO</t>
  </si>
  <si>
    <t>GRUPO ABA | DESARROLLOS INMOBILIARIOS DE AGUASCALIENTES</t>
  </si>
  <si>
    <t>VALUADOR</t>
  </si>
  <si>
    <t>ING. MARIO ALBERTO GARCIA AMEZQUITA</t>
  </si>
  <si>
    <t>ING. OLMO IRIGOYEN</t>
  </si>
  <si>
    <t>ING. JOSE VILLALOBOS</t>
  </si>
  <si>
    <t>No. SOCIO COLEGIO DE VALUADORES</t>
  </si>
  <si>
    <t>SAC-XXXXXXXXX</t>
  </si>
  <si>
    <t>ESPECIALIDAD</t>
  </si>
  <si>
    <t>INMUEBLES</t>
  </si>
  <si>
    <t>FECHA DE AVALUO</t>
  </si>
  <si>
    <t>UBICACIÓN DE AVALUO</t>
  </si>
  <si>
    <t>AV. CONVENCION DE 1914 PTE. #720, GOMEZ C.P. 20060</t>
  </si>
  <si>
    <t>MUNICIPIO AGUASCALIENTES, AGUASCALIENTES</t>
  </si>
  <si>
    <t>LOTE</t>
  </si>
  <si>
    <t>MANZANA</t>
  </si>
  <si>
    <t>REGIMEN DE PROPIEDAD</t>
  </si>
  <si>
    <t>PRIVADA</t>
  </si>
  <si>
    <t>OBJETO DE AVALUO</t>
  </si>
  <si>
    <t>PROPOSITO DE AVALUO</t>
  </si>
  <si>
    <t>CUENTA CATASTRAL</t>
  </si>
  <si>
    <t>XX-XXXX-XX-XXXX-XXX-XXX</t>
  </si>
  <si>
    <t>CUENTA PREDIAL</t>
  </si>
  <si>
    <t xml:space="preserve"> UXXXXXX</t>
  </si>
  <si>
    <t>FOLIO REAL</t>
  </si>
  <si>
    <t xml:space="preserve">NO EXISTE </t>
  </si>
  <si>
    <t>ESCRITURA</t>
  </si>
  <si>
    <t>XXXXXXXXXXXXXXX</t>
  </si>
  <si>
    <t>$</t>
  </si>
  <si>
    <t>VALOR PROYECTADO A</t>
  </si>
  <si>
    <t>PESOS</t>
  </si>
  <si>
    <t>II.</t>
  </si>
  <si>
    <t xml:space="preserve">       CARACTERISTICAS URBANAS</t>
  </si>
  <si>
    <t>CLASIFICACION DE ZONA</t>
  </si>
  <si>
    <t>USO MIXTO</t>
  </si>
  <si>
    <t>TIPOS DE CONSTRUCCION</t>
  </si>
  <si>
    <t>CASAS UNIFAMILIARES</t>
  </si>
  <si>
    <t>INDICES DE SATURACION</t>
  </si>
  <si>
    <t>POBLACION</t>
  </si>
  <si>
    <t>CONTAMINACION AMBIENTAL</t>
  </si>
  <si>
    <t>MEDIA</t>
  </si>
  <si>
    <t>USO DE SUELO</t>
  </si>
  <si>
    <t>HABITACIONAL Y COMERCIAL</t>
  </si>
  <si>
    <t>VÍAS DE ACCESO IMPORTANCIA</t>
  </si>
  <si>
    <t>AV. CONVENCION 1914 PTE</t>
  </si>
  <si>
    <t>SERVICIOS</t>
  </si>
  <si>
    <t>X</t>
  </si>
  <si>
    <t>AGUA</t>
  </si>
  <si>
    <t>GAS NATURAL</t>
  </si>
  <si>
    <t>LUZ</t>
  </si>
  <si>
    <t>TV POR CABLE</t>
  </si>
  <si>
    <t>DRENAJE</t>
  </si>
  <si>
    <t>INTERNET</t>
  </si>
  <si>
    <t>TELEFONO</t>
  </si>
  <si>
    <t>VIGILANCIA</t>
  </si>
  <si>
    <t>PARQUES</t>
  </si>
  <si>
    <t>ABASTO</t>
  </si>
  <si>
    <t>ESCUELAS</t>
  </si>
  <si>
    <t>OFICINAS</t>
  </si>
  <si>
    <t>HOSPITAL</t>
  </si>
  <si>
    <t>PAVIMENTOS</t>
  </si>
  <si>
    <t>GUARNICIONES</t>
  </si>
  <si>
    <t>BANQUETAS</t>
  </si>
  <si>
    <t>III.</t>
  </si>
  <si>
    <t>TERRENO</t>
  </si>
  <si>
    <t xml:space="preserve">TRAMOS DE CALLES </t>
  </si>
  <si>
    <t>NORTE:</t>
  </si>
  <si>
    <t>25 de Abril</t>
  </si>
  <si>
    <t>TRANSVERSALES,</t>
  </si>
  <si>
    <t>SUR:</t>
  </si>
  <si>
    <t>Aquiles Elorduy</t>
  </si>
  <si>
    <t>LIMÍTROFES Y</t>
  </si>
  <si>
    <t>ESTE:</t>
  </si>
  <si>
    <t>Av convencion 1914 pte</t>
  </si>
  <si>
    <t>ORIENTACION</t>
  </si>
  <si>
    <t>OESTE:</t>
  </si>
  <si>
    <t>26 de Marzo</t>
  </si>
  <si>
    <t>MEDIDAS Y COLINDANCIAS</t>
  </si>
  <si>
    <t>NORTE</t>
  </si>
  <si>
    <t>Lote 4 y 8 de la misma manzana</t>
  </si>
  <si>
    <t xml:space="preserve">ESTE: </t>
  </si>
  <si>
    <t>Av. Convencion de 1914 PTE</t>
  </si>
  <si>
    <t>Calle 26 de Marzo</t>
  </si>
  <si>
    <t>TOPOGRAFIA Y CONFIG.</t>
  </si>
  <si>
    <t>TERRENO IRREGULAR PLANO</t>
  </si>
  <si>
    <t>CARACT. PANORAMICAS</t>
  </si>
  <si>
    <t>VISTA NORMAL</t>
  </si>
  <si>
    <t>SERVIDUMBRE Y RESTRICC.</t>
  </si>
  <si>
    <t>LAS PROPIAS DEL CONDOMINIO</t>
  </si>
  <si>
    <t>FALLAS</t>
  </si>
  <si>
    <t xml:space="preserve">NO SE APRECIAN FALLAS CERCANAS SEGÚN EL SISTEMA DE </t>
  </si>
  <si>
    <t>INFORMACION DE FALLAS GEOLOGICAS Y GRIETAS (Sifagg)</t>
  </si>
  <si>
    <t>GEORREFERENCIA</t>
  </si>
  <si>
    <t>X=77673.23</t>
  </si>
  <si>
    <t>Y=2422084.49</t>
  </si>
  <si>
    <t>21°52´51.639"N 102°18´46.312"W</t>
  </si>
  <si>
    <t>IV.</t>
  </si>
  <si>
    <t>DESCRIPCION GENERAL DEL INMUEBLE</t>
  </si>
  <si>
    <t>SUPERFICIES</t>
  </si>
  <si>
    <t>USO ACTUAL:</t>
  </si>
  <si>
    <t>COMERCIAL Y HABITACIONAL</t>
  </si>
  <si>
    <t>CONSTRUCCION</t>
  </si>
  <si>
    <t>ESPACIOS CONSTRUIDOS:</t>
  </si>
  <si>
    <t>TIPO</t>
  </si>
  <si>
    <t>NUMERO DE NIVELES:</t>
  </si>
  <si>
    <t>AREAS CONSTRUIDAS</t>
  </si>
  <si>
    <t>M2</t>
  </si>
  <si>
    <t>EDAD APROXIMADA:</t>
  </si>
  <si>
    <t>VIDA UTIL REMANENTE:</t>
  </si>
  <si>
    <t>SUP. DE TERRENO</t>
  </si>
  <si>
    <t>ESTADO DE CONSERVACION:</t>
  </si>
  <si>
    <t>En construccion</t>
  </si>
  <si>
    <t>CALIDAD DEL PROYECTO:</t>
  </si>
  <si>
    <t>MUY BUENA</t>
  </si>
  <si>
    <t>UNIDADES RENTABLES:</t>
  </si>
  <si>
    <t>NO APLICA</t>
  </si>
  <si>
    <t>V.</t>
  </si>
  <si>
    <t>CONSIDERACIONES PREVIAS AL AVALÚO</t>
  </si>
  <si>
    <t>AMPLIACION DE LA DESCRIPCION DEL INMUEBLE:</t>
  </si>
  <si>
    <t>COMPLEJO DE 47 DEPARTAMENTOS CON VARIOS MODELOS, CUENTA CON 3 NIVELES COMERCIALES, 2 NIVELES DE ESTACIONAMIENTO EN SOTANO, 6 PENTHOUSES Y 2 RESIDENCIAS</t>
  </si>
  <si>
    <t>COMENTARIOS GENERALES, SUPUESTOS, EXCLUSIONES Y CONDICIONES LIMITADAS AL AVALUO</t>
  </si>
  <si>
    <t>El presente análisis presupone que no existe una restricción legal en cuanto a la posesión del bien y al</t>
  </si>
  <si>
    <t xml:space="preserve">uso lícito del mismo. Los valores de la calle y de mercado se estiman con base en la homologación de los </t>
  </si>
  <si>
    <t>comparables obtenidos en la investigación del mercado inmobiliario de la zona de ubicación del inmueble</t>
  </si>
  <si>
    <t>y zonas de características similares. La homologación considera las condiciones del inmueble que se analiza.</t>
  </si>
  <si>
    <t>FACTORES DE HOMOLOGACION EMPLEADOS</t>
  </si>
  <si>
    <t>sup</t>
  </si>
  <si>
    <t xml:space="preserve">Superficie construída / terreno                                   </t>
  </si>
  <si>
    <t>csp</t>
  </si>
  <si>
    <t>Calidad de los serv. Públicos (0-10)</t>
  </si>
  <si>
    <t>neg</t>
  </si>
  <si>
    <t xml:space="preserve">Factor de negoaciación                                                         </t>
  </si>
  <si>
    <t>ec</t>
  </si>
  <si>
    <t>Estado de conservación</t>
  </si>
  <si>
    <t>fub</t>
  </si>
  <si>
    <t xml:space="preserve">Factor de ubicación dentro de la colonia                                    </t>
  </si>
  <si>
    <t>proy</t>
  </si>
  <si>
    <t>Calidad del proyecto</t>
  </si>
  <si>
    <t>Vl.</t>
  </si>
  <si>
    <t>INVESTIGACIÓN DE MERCADO</t>
  </si>
  <si>
    <t>TERRENOS EN VENTA</t>
  </si>
  <si>
    <t>VlI.</t>
  </si>
  <si>
    <t>APLICACIÓN DEL ENFOQUE COMPARATIVO DE MERCADO</t>
  </si>
  <si>
    <t>Vum$</t>
  </si>
  <si>
    <t>top</t>
  </si>
  <si>
    <t>for</t>
  </si>
  <si>
    <t>tfr</t>
  </si>
  <si>
    <t>fesq</t>
  </si>
  <si>
    <t>FACT. DE HOMOLOGACION</t>
  </si>
  <si>
    <t>VALOR UNITARIO DEL</t>
  </si>
  <si>
    <t>TERRENO HOMOLOGADO</t>
  </si>
  <si>
    <t>SUPERFICIE</t>
  </si>
  <si>
    <t>PRECIO DE MERCADO PONDERADO</t>
  </si>
  <si>
    <t>$/M2</t>
  </si>
  <si>
    <t>INDIVISO</t>
  </si>
  <si>
    <t xml:space="preserve">VALOR DEL TERRENO </t>
  </si>
  <si>
    <t>VlII.</t>
  </si>
  <si>
    <t>APLICACIÓN DEL ENFOQUE DE COSTOS (VALOR FISICO O DIRECTO)</t>
  </si>
  <si>
    <t>FRACCION</t>
  </si>
  <si>
    <t>AREA (M2)</t>
  </si>
  <si>
    <t>FACTOR</t>
  </si>
  <si>
    <t>VALOR U.</t>
  </si>
  <si>
    <t>TOTAL</t>
  </si>
  <si>
    <t>UNICA</t>
  </si>
  <si>
    <t>VALOR DEL TERRENO</t>
  </si>
  <si>
    <t>FACTORES</t>
  </si>
  <si>
    <t>INTERCIUDAD</t>
  </si>
  <si>
    <t>SISMICIDAD</t>
  </si>
  <si>
    <t>ECON. A ESCALA</t>
  </si>
  <si>
    <t>CD MEXICO - AGS</t>
  </si>
  <si>
    <t>GDL - MEXICO</t>
  </si>
  <si>
    <t>VALOR UNIT.</t>
  </si>
  <si>
    <t>FACT</t>
  </si>
  <si>
    <t>VRN</t>
  </si>
  <si>
    <t>edad</t>
  </si>
  <si>
    <t>vut</t>
  </si>
  <si>
    <t>fec</t>
  </si>
  <si>
    <t>vnr</t>
  </si>
  <si>
    <t>ESTACIONAMIENTO</t>
  </si>
  <si>
    <t>LOCAL COMERCIAL</t>
  </si>
  <si>
    <t>LOBBY</t>
  </si>
  <si>
    <t>ALBERCA</t>
  </si>
  <si>
    <t>CAMASTROS</t>
  </si>
  <si>
    <t>CO-WORKING</t>
  </si>
  <si>
    <t>SALON DE JUEGOS</t>
  </si>
  <si>
    <t xml:space="preserve">SANITARIOS A. COMUN(PZAS) </t>
  </si>
  <si>
    <t>DEPARTAMENTOS</t>
  </si>
  <si>
    <t>COCINA INT. DEPTOS.</t>
  </si>
  <si>
    <t>PENTHOUSE</t>
  </si>
  <si>
    <t>COCINA INT. PENTHOUSE</t>
  </si>
  <si>
    <t>RESIDENCIA</t>
  </si>
  <si>
    <t>COCINA INT. RESIDENCIA</t>
  </si>
  <si>
    <t>PASILLOS</t>
  </si>
  <si>
    <t>AREAS DE SERVICIO</t>
  </si>
  <si>
    <t>VALOR DE REPOSICION NUEVO</t>
  </si>
  <si>
    <t>ELEMENTOS ADICIONALES</t>
  </si>
  <si>
    <t>Elevadores</t>
  </si>
  <si>
    <t>Subestacion Electrica</t>
  </si>
  <si>
    <t>Cisterna</t>
  </si>
  <si>
    <t>IX.</t>
  </si>
  <si>
    <t>APLICACIÓN DEL ENFOQUE DE INGRESOS (VALOR DE CAPITALIZACION DE RENTAS)</t>
  </si>
  <si>
    <t>RESULTADO DE LA APLICACIÓN DEL ENFOQUE DE INGRESOS</t>
  </si>
  <si>
    <t xml:space="preserve">VALOR DE CAPITALIZACION </t>
  </si>
  <si>
    <t>X.</t>
  </si>
  <si>
    <t>RESUMEN DE VALORES</t>
  </si>
  <si>
    <t>ENFOQUE COMPARATIVO DE MERCADO (VALOR COMPARATIVO DE MERCADO)</t>
  </si>
  <si>
    <t>ENFOQUE DE COSTOS (VALOR FISICO O DIRECTO, NETO DE REPOSICION)</t>
  </si>
  <si>
    <t>ENFOQUE DE INGRESOS (VALOR DE CAPITALIZACION DE RENTAS)</t>
  </si>
  <si>
    <t>XI.</t>
  </si>
  <si>
    <t>CONSIDERACIONES PREVIAS A LA CONCLUSION</t>
  </si>
  <si>
    <t>XII.</t>
  </si>
  <si>
    <t>CONCLUSION</t>
  </si>
  <si>
    <t>VALORES ACTUALES</t>
  </si>
  <si>
    <t>VALOR ACTUAL PROYECTADO</t>
  </si>
  <si>
    <t>NOMBRE:</t>
  </si>
  <si>
    <t>N° DE REGISTRO COLEGIO DE VALUADORES DEL ESTADO DE AGS.</t>
  </si>
  <si>
    <t>ESPECIALIDAD: INMUEBLES</t>
  </si>
  <si>
    <t>CEDULA ESPECIALIDAD EN V</t>
  </si>
  <si>
    <t>CEDULA MAESTRIA EN VALUACION</t>
  </si>
  <si>
    <t>XIII.</t>
  </si>
  <si>
    <t>CROQUIS</t>
  </si>
  <si>
    <t>XIV.</t>
  </si>
  <si>
    <t>REPORTE FOTOGRAFICO</t>
  </si>
  <si>
    <t>Como elementos adicionales consideramos:</t>
  </si>
  <si>
    <t>- Cada elevador cuesta 3 millones</t>
  </si>
  <si>
    <t>- Una subestación eléctrica de 3.8 millones</t>
  </si>
  <si>
    <t>- Una cisterna de 50,000 lt con equipo de bombeo de 1 millón</t>
  </si>
  <si>
    <t>- El ensamble por m2 de alberca lo consideramos en $29,750 incluyendo su equipamiento.</t>
  </si>
  <si>
    <t>CONCEPTO</t>
  </si>
  <si>
    <t>UNIDAD</t>
  </si>
  <si>
    <t>REFERENCIA OBTENIDA</t>
  </si>
  <si>
    <t>OBSERVACION</t>
  </si>
  <si>
    <t>VIVIENDA MULTIFAMILIAR SEMILUJO (DEPARTAMENTOS)</t>
  </si>
  <si>
    <t>CMIC PAG. 1</t>
  </si>
  <si>
    <t>VIVIENDA MULTIFAMILIAR LUJO (PENTHOUSE)</t>
  </si>
  <si>
    <t>EDIFICACIONES TIPO COMERCIAL  (LOCALES)</t>
  </si>
  <si>
    <t>Varela 59</t>
  </si>
  <si>
    <t>OFICINAS SEMILUJO</t>
  </si>
  <si>
    <t>COSTOS PARAMETRIC PAG 674 (E05-055)</t>
  </si>
  <si>
    <t>NO INCLUYE INST ELECTRICA NI HIDROSANITARIA</t>
  </si>
  <si>
    <t>AREAS DE RECEPCION SEMILUJO</t>
  </si>
  <si>
    <t>COSTOS PARAMETRIC PAG 675 (E05-075)</t>
  </si>
  <si>
    <t>COSTOS PARAMETRIC PAG 347 (E05-170)</t>
  </si>
  <si>
    <t>AREAS DE CIRCULACION (CALLES Y BANQUETAS</t>
  </si>
  <si>
    <t>CMIC PAG. 2</t>
  </si>
  <si>
    <t>CONSTRUCCION INTERIOR PARA ESTACIONAMIENTO CUBIERTO ESTACIONAMIENTO CUBIERTO COMERCIAL</t>
  </si>
  <si>
    <t>Varela pag 238</t>
  </si>
  <si>
    <t>BAÑO COMUN LUJO AREAS COMUNES</t>
  </si>
  <si>
    <t>PZA</t>
  </si>
  <si>
    <t>COSTOS PARAMETRIC PAG 688 (E06-370)</t>
  </si>
  <si>
    <t>COCINA INTEGRAL SEMI LUJO</t>
  </si>
  <si>
    <t>M</t>
  </si>
  <si>
    <t>COSTOS PARAMETRIC PAG 689 (E06-520)</t>
  </si>
  <si>
    <t>COCINA INTEGRAL LUJO</t>
  </si>
  <si>
    <t>TERRAZAS COMO EL AREA DE CAMASTROS</t>
  </si>
  <si>
    <t xml:space="preserve">DE LA CLASE ANTERIOR NOS BASAMOS </t>
  </si>
  <si>
    <t>Estacionamiento</t>
  </si>
  <si>
    <t>AREA comercial Planta baja</t>
  </si>
  <si>
    <t>M2/PZA</t>
  </si>
  <si>
    <t>M2/ENSAMBLE</t>
  </si>
  <si>
    <t>Local 1</t>
  </si>
  <si>
    <t>Local 2</t>
  </si>
  <si>
    <t>Local 3</t>
  </si>
  <si>
    <t>Local 4</t>
  </si>
  <si>
    <t>Local 5</t>
  </si>
  <si>
    <t>Local 6</t>
  </si>
  <si>
    <t>AREA comercial Nivel 1</t>
  </si>
  <si>
    <t>VESTIDORES</t>
  </si>
  <si>
    <t>Local 7</t>
  </si>
  <si>
    <t>SANITARIOS</t>
  </si>
  <si>
    <t>Local 8</t>
  </si>
  <si>
    <t>Local 9</t>
  </si>
  <si>
    <t>Local 10</t>
  </si>
  <si>
    <t>RESIDENCIAS</t>
  </si>
  <si>
    <t>Local 11</t>
  </si>
  <si>
    <t>Local 12</t>
  </si>
  <si>
    <t>Local 13</t>
  </si>
  <si>
    <t>Local 14</t>
  </si>
  <si>
    <t>Local 15</t>
  </si>
  <si>
    <t>Local 16</t>
  </si>
  <si>
    <t>Local 17</t>
  </si>
  <si>
    <t>Local 18</t>
  </si>
  <si>
    <t>Local 19</t>
  </si>
  <si>
    <t>Local 20</t>
  </si>
  <si>
    <t>Local 21</t>
  </si>
  <si>
    <t>Local 22</t>
  </si>
  <si>
    <t>AREA comercial Nivel 2</t>
  </si>
  <si>
    <t>Local 23</t>
  </si>
  <si>
    <t>Local 24</t>
  </si>
  <si>
    <t>Local 25</t>
  </si>
  <si>
    <t>Local 26</t>
  </si>
  <si>
    <t>Local 27</t>
  </si>
  <si>
    <t>Local 28</t>
  </si>
  <si>
    <t>Local 29</t>
  </si>
  <si>
    <t>Local 30</t>
  </si>
  <si>
    <t>Local 31</t>
  </si>
  <si>
    <t>Local 32</t>
  </si>
  <si>
    <t>Local 33</t>
  </si>
  <si>
    <t>Local 34</t>
  </si>
  <si>
    <t>Local 35</t>
  </si>
  <si>
    <t>Local 36</t>
  </si>
  <si>
    <t>Local 37</t>
  </si>
  <si>
    <t>Local 38</t>
  </si>
  <si>
    <t>Local 39</t>
  </si>
  <si>
    <t>Rooftop garden Nivel 3</t>
  </si>
  <si>
    <t>Lobby</t>
  </si>
  <si>
    <t>Alberca</t>
  </si>
  <si>
    <t>Camastros</t>
  </si>
  <si>
    <t>Co-workin</t>
  </si>
  <si>
    <t>Salon de juegos</t>
  </si>
  <si>
    <t>Vestidores</t>
  </si>
  <si>
    <t>Sanitarios</t>
  </si>
  <si>
    <t>Departamentos Seccion A Nivel 4, 5, 6, 7, &amp; 8</t>
  </si>
  <si>
    <t>Modelo A1</t>
  </si>
  <si>
    <t>Modelo A2</t>
  </si>
  <si>
    <t>Modelo A3</t>
  </si>
  <si>
    <t>Modelo A4</t>
  </si>
  <si>
    <t>Son 5 niveles sumar y multiplicar por 5</t>
  </si>
  <si>
    <t>Departamentos Seccion B Nivel 9, 10, 11, 12, 13 &amp; 14</t>
  </si>
  <si>
    <t>Modelo B1</t>
  </si>
  <si>
    <t>Modelo B2</t>
  </si>
  <si>
    <t>Model B3</t>
  </si>
  <si>
    <t>Son 6 niveles sumar y multiplicar por 6</t>
  </si>
  <si>
    <t>Departamentos Seccion C Nivel 15, 16, &amp; 17</t>
  </si>
  <si>
    <t>Modelo C1</t>
  </si>
  <si>
    <t>Modelo C2</t>
  </si>
  <si>
    <t>Modelo C3</t>
  </si>
  <si>
    <t>Son 3 niveles sumar y multiplicar por 3</t>
  </si>
  <si>
    <t>Residencias</t>
  </si>
  <si>
    <t xml:space="preserve">R1 </t>
  </si>
  <si>
    <t>R2</t>
  </si>
  <si>
    <t>Penthouse Seccion E Nivel 18, 19, 20, 21, y 22</t>
  </si>
  <si>
    <t>P1</t>
  </si>
  <si>
    <t>P2</t>
  </si>
  <si>
    <t>P3</t>
  </si>
  <si>
    <t>P4</t>
  </si>
  <si>
    <t>Penthouse Seccion D Nivel 23, 24, 25, &amp; 26</t>
  </si>
  <si>
    <t>P5</t>
  </si>
  <si>
    <t>P6</t>
  </si>
  <si>
    <t>Areas de Servicio</t>
  </si>
  <si>
    <t>Areas de circulacion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</si>
</sst>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/M/yyyy"/>
    <numFmt numFmtId="165" formatCode="_-&quot;$&quot;* #,##0.00_-;\-&quot;$&quot;* #,##0.00_-;_-&quot;$&quot;* &quot;-&quot;??_-;_-@"/>
    <numFmt numFmtId="166" formatCode="0.000"/>
    <numFmt numFmtId="167" formatCode="&quot;$&quot;#,##0.00"/>
    <numFmt numFmtId="168" formatCode="0.000000"/>
    <numFmt numFmtId="169" formatCode="_-&quot;$&quot;* #,##0.00_-;_-&quot;$&quot;* \-#,##0.00_-;_-&quot;$&quot;* &quot;-&quot;??_-;_-@"/>
  </numFmts>
  <fonts count="33">
    <font>
      <sz val="11.0"/>
      <color theme="1"/>
      <name val="Calibri"/>
      <scheme val="minor"/>
    </font>
    <font>
      <sz val="22.0"/>
      <color rgb="FFFFFFFF"/>
      <name val="Calibri"/>
    </font>
    <font/>
    <font>
      <sz val="11.0"/>
      <color theme="1"/>
      <name val="Calibri"/>
    </font>
    <font>
      <b/>
      <sz val="18.0"/>
      <color theme="1"/>
      <name val="Calibri"/>
    </font>
    <font>
      <b/>
      <sz val="12.0"/>
      <color theme="1"/>
      <name val="Calibri"/>
    </font>
    <font>
      <b/>
      <i/>
      <sz val="13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3.0"/>
      <color theme="1"/>
      <name val="Calibri"/>
    </font>
    <font>
      <sz val="14.0"/>
      <color theme="1"/>
      <name val="Calibri"/>
    </font>
    <font>
      <sz val="8.0"/>
      <color theme="1"/>
      <name val="Calibri"/>
    </font>
    <font>
      <sz val="11.0"/>
      <color theme="1"/>
      <name val="Noto Sans Symbols"/>
    </font>
    <font>
      <b/>
      <sz val="9.0"/>
      <color theme="1"/>
      <name val="Calibri"/>
    </font>
    <font>
      <sz val="9.0"/>
      <color theme="1"/>
      <name val="Calibri"/>
    </font>
    <font>
      <b/>
      <sz val="10.0"/>
      <color theme="1"/>
      <name val="Calibri"/>
    </font>
    <font>
      <b/>
      <sz val="8.0"/>
      <color theme="1"/>
      <name val="Calibri"/>
    </font>
    <font>
      <sz val="10.0"/>
      <color theme="1"/>
      <name val="Calibri"/>
    </font>
    <font>
      <b/>
      <sz val="7.0"/>
      <color theme="1"/>
      <name val="Calibri"/>
    </font>
    <font>
      <sz val="11.0"/>
      <color rgb="FF000000"/>
      <name val="Roboto"/>
    </font>
    <font>
      <b/>
      <u/>
      <sz val="8.0"/>
      <color theme="1"/>
      <name val="Calibri"/>
    </font>
    <font>
      <sz val="8.0"/>
      <color theme="1"/>
      <name val="Calibri"/>
      <scheme val="minor"/>
    </font>
    <font>
      <sz val="8.0"/>
      <color rgb="FF000000"/>
      <name val="Calibri"/>
      <scheme val="minor"/>
    </font>
    <font>
      <sz val="10.0"/>
      <color theme="1"/>
      <name val="Calibri"/>
      <scheme val="minor"/>
    </font>
    <font>
      <b/>
      <sz val="11.0"/>
      <color rgb="FF000000"/>
      <name val="&quot;Aptos Narrow&quot;"/>
    </font>
    <font>
      <b/>
      <sz val="11.0"/>
      <color rgb="FF000000"/>
      <name val="Arial"/>
    </font>
    <font>
      <sz val="8.0"/>
      <color rgb="FF000000"/>
      <name val="Arial"/>
    </font>
    <font>
      <sz val="8.0"/>
      <color rgb="FF000000"/>
      <name val="&quot;Aptos Narrow&quot;"/>
    </font>
    <font>
      <b/>
      <u/>
      <sz val="8.0"/>
      <color theme="1"/>
      <name val="Calibri"/>
    </font>
    <font>
      <b/>
      <u/>
      <sz val="8.0"/>
      <color rgb="FF434343"/>
      <name val="Calibri"/>
    </font>
    <font>
      <b/>
      <color rgb="FF434343"/>
      <name val="Calibri"/>
      <scheme val="minor"/>
    </font>
    <font>
      <b/>
      <color theme="1"/>
      <name val="Calibri"/>
      <scheme val="minor"/>
    </font>
    <font>
      <i/>
      <u/>
      <sz val="8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6B26B"/>
        <bgColor rgb="FFF6B26B"/>
      </patternFill>
    </fill>
  </fills>
  <borders count="3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 style="medium">
        <color rgb="FF000000"/>
      </top>
    </border>
    <border>
      <right/>
      <top style="medium">
        <color rgb="FF000000"/>
      </top>
    </border>
    <border>
      <left/>
      <bottom style="medium">
        <color rgb="FF000000"/>
      </bottom>
    </border>
    <border>
      <right/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3" numFmtId="0" xfId="0" applyFont="1"/>
    <xf borderId="7" fillId="0" fontId="3" numFmtId="0" xfId="0" applyBorder="1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right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3" numFmtId="164" xfId="0" applyAlignment="1" applyFont="1" applyNumberFormat="1">
      <alignment readingOrder="0"/>
    </xf>
    <xf borderId="0" fillId="3" fontId="8" numFmtId="0" xfId="0" applyAlignment="1" applyFill="1" applyFont="1">
      <alignment readingOrder="0"/>
    </xf>
    <xf borderId="2" fillId="0" fontId="4" numFmtId="0" xfId="0" applyAlignment="1" applyBorder="1" applyFont="1">
      <alignment horizontal="center"/>
    </xf>
    <xf borderId="2" fillId="0" fontId="5" numFmtId="0" xfId="0" applyAlignment="1" applyBorder="1" applyFont="1">
      <alignment horizontal="center" readingOrder="0" vertical="center"/>
    </xf>
    <xf borderId="9" fillId="4" fontId="9" numFmtId="165" xfId="0" applyAlignment="1" applyBorder="1" applyFill="1" applyFont="1" applyNumberFormat="1">
      <alignment horizontal="center" vertical="center"/>
    </xf>
    <xf borderId="10" fillId="0" fontId="2" numFmtId="0" xfId="0" applyBorder="1" applyFont="1"/>
    <xf borderId="2" fillId="0" fontId="10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2" fillId="0" fontId="5" numFmtId="0" xfId="0" applyAlignment="1" applyBorder="1" applyFont="1">
      <alignment horizontal="center" vertical="center"/>
    </xf>
    <xf borderId="13" fillId="5" fontId="11" numFmtId="0" xfId="0" applyAlignment="1" applyBorder="1" applyFill="1" applyFont="1">
      <alignment readingOrder="0"/>
    </xf>
    <xf borderId="0" fillId="0" fontId="11" numFmtId="0" xfId="0" applyFont="1"/>
    <xf borderId="0" fillId="0" fontId="11" numFmtId="9" xfId="0" applyAlignment="1" applyFont="1" applyNumberFormat="1">
      <alignment readingOrder="0"/>
    </xf>
    <xf borderId="0" fillId="0" fontId="11" numFmtId="0" xfId="0" applyAlignment="1" applyFont="1">
      <alignment readingOrder="0"/>
    </xf>
    <xf borderId="0" fillId="0" fontId="7" numFmtId="0" xfId="0" applyFont="1"/>
    <xf borderId="0" fillId="0" fontId="12" numFmtId="0" xfId="0" applyFont="1"/>
    <xf borderId="0" fillId="0" fontId="12" numFmtId="0" xfId="0" applyAlignment="1" applyFont="1">
      <alignment horizontal="right" readingOrder="0"/>
    </xf>
    <xf borderId="0" fillId="0" fontId="12" numFmtId="0" xfId="0" applyAlignment="1" applyFont="1">
      <alignment horizontal="right"/>
    </xf>
    <xf borderId="0" fillId="0" fontId="13" numFmtId="0" xfId="0" applyFont="1"/>
    <xf borderId="0" fillId="0" fontId="14" numFmtId="0" xfId="0" applyAlignment="1" applyFont="1">
      <alignment readingOrder="0"/>
    </xf>
    <xf borderId="0" fillId="0" fontId="14" numFmtId="0" xfId="0" applyFont="1"/>
    <xf borderId="0" fillId="0" fontId="15" numFmtId="0" xfId="0" applyAlignment="1" applyFont="1">
      <alignment horizontal="center"/>
    </xf>
    <xf borderId="14" fillId="3" fontId="15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0" fillId="3" fontId="13" numFmtId="0" xfId="0" applyAlignment="1" applyFont="1">
      <alignment readingOrder="0"/>
    </xf>
    <xf borderId="0" fillId="3" fontId="14" numFmtId="0" xfId="0" applyAlignment="1" applyFont="1">
      <alignment readingOrder="0"/>
    </xf>
    <xf borderId="0" fillId="3" fontId="14" numFmtId="0" xfId="0" applyFont="1"/>
    <xf borderId="0" fillId="0" fontId="14" numFmtId="0" xfId="0" applyAlignment="1" applyFont="1">
      <alignment horizontal="left"/>
    </xf>
    <xf borderId="0" fillId="0" fontId="16" numFmtId="0" xfId="0" applyFont="1"/>
    <xf borderId="0" fillId="0" fontId="7" numFmtId="0" xfId="0" applyAlignment="1" applyFont="1">
      <alignment horizontal="center"/>
    </xf>
    <xf borderId="14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0" fontId="2" numFmtId="0" xfId="0" applyBorder="1" applyFont="1"/>
    <xf borderId="17" fillId="0" fontId="3" numFmtId="0" xfId="0" applyBorder="1" applyFont="1"/>
    <xf borderId="0" fillId="0" fontId="15" numFmtId="0" xfId="0" applyAlignment="1" applyFont="1">
      <alignment horizontal="right"/>
    </xf>
    <xf borderId="0" fillId="0" fontId="17" numFmtId="0" xfId="0" applyAlignment="1" applyFont="1">
      <alignment readingOrder="0"/>
    </xf>
    <xf borderId="0" fillId="0" fontId="17" numFmtId="0" xfId="0" applyFont="1"/>
    <xf borderId="0" fillId="3" fontId="17" numFmtId="0" xfId="0" applyAlignment="1" applyFont="1">
      <alignment readingOrder="0"/>
    </xf>
    <xf borderId="0" fillId="3" fontId="8" numFmtId="0" xfId="0" applyFont="1"/>
    <xf borderId="0" fillId="0" fontId="17" numFmtId="0" xfId="0" applyAlignment="1" applyFont="1">
      <alignment horizontal="right"/>
    </xf>
    <xf borderId="0" fillId="0" fontId="15" numFmtId="4" xfId="0" applyAlignment="1" applyFont="1" applyNumberFormat="1">
      <alignment horizontal="right" readingOrder="0"/>
    </xf>
    <xf borderId="7" fillId="0" fontId="7" numFmtId="0" xfId="0" applyBorder="1" applyFont="1"/>
    <xf borderId="0" fillId="0" fontId="17" numFmtId="0" xfId="0" applyAlignment="1" applyFont="1">
      <alignment readingOrder="0" shrinkToFit="0" wrapText="1"/>
    </xf>
    <xf borderId="0" fillId="0" fontId="3" numFmtId="0" xfId="0" applyAlignment="1" applyFont="1">
      <alignment horizontal="center"/>
    </xf>
    <xf borderId="2" fillId="0" fontId="3" numFmtId="0" xfId="0" applyAlignment="1" applyBorder="1" applyFont="1">
      <alignment horizontal="center"/>
    </xf>
    <xf borderId="0" fillId="0" fontId="3" numFmtId="166" xfId="0" applyAlignment="1" applyFont="1" applyNumberFormat="1">
      <alignment horizontal="center"/>
    </xf>
    <xf borderId="0" fillId="0" fontId="3" numFmtId="2" xfId="0" applyAlignment="1" applyFont="1" applyNumberFormat="1">
      <alignment horizontal="center"/>
    </xf>
    <xf borderId="0" fillId="0" fontId="17" numFmtId="2" xfId="0" applyFont="1" applyNumberFormat="1"/>
    <xf borderId="0" fillId="0" fontId="3" numFmtId="9" xfId="0" applyFont="1" applyNumberFormat="1"/>
    <xf borderId="2" fillId="0" fontId="7" numFmtId="0" xfId="0" applyAlignment="1" applyBorder="1" applyFont="1">
      <alignment horizontal="center"/>
    </xf>
    <xf borderId="0" fillId="5" fontId="17" numFmtId="4" xfId="0" applyAlignment="1" applyFont="1" applyNumberFormat="1">
      <alignment horizontal="right" readingOrder="0"/>
    </xf>
    <xf borderId="0" fillId="0" fontId="3" numFmtId="167" xfId="0" applyAlignment="1" applyFont="1" applyNumberFormat="1">
      <alignment horizontal="center" readingOrder="0"/>
    </xf>
    <xf borderId="0" fillId="0" fontId="3" numFmtId="167" xfId="0" applyAlignment="1" applyFont="1" applyNumberFormat="1">
      <alignment horizontal="center"/>
    </xf>
    <xf borderId="7" fillId="0" fontId="7" numFmtId="0" xfId="0" applyAlignment="1" applyBorder="1" applyFont="1">
      <alignment horizontal="right"/>
    </xf>
    <xf borderId="7" fillId="0" fontId="3" numFmtId="167" xfId="0" applyBorder="1" applyFont="1" applyNumberFormat="1"/>
    <xf borderId="18" fillId="0" fontId="7" numFmtId="0" xfId="0" applyAlignment="1" applyBorder="1" applyFont="1">
      <alignment horizontal="center"/>
    </xf>
    <xf borderId="19" fillId="0" fontId="2" numFmtId="0" xfId="0" applyBorder="1" applyFont="1"/>
    <xf borderId="20" fillId="0" fontId="2" numFmtId="0" xfId="0" applyBorder="1" applyFont="1"/>
    <xf borderId="21" fillId="0" fontId="16" numFmtId="0" xfId="0" applyBorder="1" applyFont="1"/>
    <xf borderId="21" fillId="0" fontId="16" numFmtId="0" xfId="0" applyAlignment="1" applyBorder="1" applyFont="1">
      <alignment horizontal="center"/>
    </xf>
    <xf borderId="21" fillId="0" fontId="18" numFmtId="0" xfId="0" applyAlignment="1" applyBorder="1" applyFont="1">
      <alignment horizontal="center"/>
    </xf>
    <xf borderId="0" fillId="0" fontId="16" numFmtId="0" xfId="0" applyAlignment="1" applyFont="1">
      <alignment horizontal="center"/>
    </xf>
    <xf borderId="21" fillId="0" fontId="16" numFmtId="0" xfId="0" applyAlignment="1" applyBorder="1" applyFont="1">
      <alignment readingOrder="0"/>
    </xf>
    <xf borderId="21" fillId="5" fontId="17" numFmtId="0" xfId="0" applyAlignment="1" applyBorder="1" applyFont="1">
      <alignment horizontal="center" readingOrder="0"/>
    </xf>
    <xf borderId="21" fillId="0" fontId="17" numFmtId="0" xfId="0" applyAlignment="1" applyBorder="1" applyFont="1">
      <alignment horizontal="center"/>
    </xf>
    <xf borderId="21" fillId="0" fontId="17" numFmtId="166" xfId="0" applyAlignment="1" applyBorder="1" applyFont="1" applyNumberFormat="1">
      <alignment horizontal="center" readingOrder="0"/>
    </xf>
    <xf borderId="0" fillId="0" fontId="17" numFmtId="0" xfId="0" applyAlignment="1" applyFont="1">
      <alignment horizontal="center"/>
    </xf>
    <xf borderId="21" fillId="6" fontId="11" numFmtId="0" xfId="0" applyAlignment="1" applyBorder="1" applyFill="1" applyFont="1">
      <alignment horizontal="center" readingOrder="0"/>
    </xf>
    <xf borderId="0" fillId="0" fontId="13" numFmtId="0" xfId="0" applyAlignment="1" applyFont="1">
      <alignment horizontal="center"/>
    </xf>
    <xf borderId="0" fillId="0" fontId="19" numFmtId="0" xfId="0" applyAlignment="1" applyFont="1">
      <alignment readingOrder="0"/>
    </xf>
    <xf borderId="0" fillId="0" fontId="3" numFmtId="168" xfId="0" applyFont="1" applyNumberFormat="1"/>
    <xf borderId="7" fillId="0" fontId="7" numFmtId="0" xfId="0" applyAlignment="1" applyBorder="1" applyFont="1">
      <alignment readingOrder="0"/>
    </xf>
    <xf borderId="2" fillId="0" fontId="13" numFmtId="0" xfId="0" applyBorder="1" applyFont="1"/>
    <xf borderId="0" fillId="0" fontId="20" numFmtId="0" xfId="0" applyAlignment="1" applyFont="1">
      <alignment readingOrder="0"/>
    </xf>
    <xf borderId="0" fillId="0" fontId="21" numFmtId="4" xfId="0" applyFont="1" applyNumberFormat="1"/>
    <xf borderId="0" fillId="3" fontId="21" numFmtId="169" xfId="0" applyAlignment="1" applyFont="1" applyNumberFormat="1">
      <alignment horizontal="center" readingOrder="0"/>
    </xf>
    <xf borderId="0" fillId="0" fontId="21" numFmtId="0" xfId="0" applyFont="1"/>
    <xf borderId="0" fillId="0" fontId="21" numFmtId="169" xfId="0" applyFont="1" applyNumberFormat="1"/>
    <xf borderId="0" fillId="0" fontId="11" numFmtId="0" xfId="0" applyAlignment="1" applyFont="1">
      <alignment horizontal="center"/>
    </xf>
    <xf borderId="0" fillId="0" fontId="11" numFmtId="165" xfId="0" applyAlignment="1" applyFont="1" applyNumberFormat="1">
      <alignment horizontal="center"/>
    </xf>
    <xf borderId="0" fillId="0" fontId="22" numFmtId="169" xfId="0" applyAlignment="1" applyFont="1" applyNumberFormat="1">
      <alignment horizontal="center" readingOrder="0" shrinkToFit="0" vertical="bottom" wrapText="0"/>
    </xf>
    <xf borderId="0" fillId="0" fontId="21" numFmtId="169" xfId="0" applyAlignment="1" applyFont="1" applyNumberFormat="1">
      <alignment horizontal="center" readingOrder="0"/>
    </xf>
    <xf borderId="0" fillId="0" fontId="16" numFmtId="0" xfId="0" applyAlignment="1" applyFont="1">
      <alignment readingOrder="0"/>
    </xf>
    <xf borderId="0" fillId="0" fontId="21" numFmtId="4" xfId="0" applyAlignment="1" applyFont="1" applyNumberFormat="1">
      <alignment readingOrder="0"/>
    </xf>
    <xf borderId="22" fillId="4" fontId="3" numFmtId="165" xfId="0" applyAlignment="1" applyBorder="1" applyFont="1" applyNumberFormat="1">
      <alignment horizontal="center"/>
    </xf>
    <xf borderId="23" fillId="0" fontId="2" numFmtId="0" xfId="0" applyBorder="1" applyFont="1"/>
    <xf borderId="0" fillId="0" fontId="21" numFmtId="0" xfId="0" applyAlignment="1" applyFont="1">
      <alignment readingOrder="0"/>
    </xf>
    <xf borderId="0" fillId="0" fontId="21" numFmtId="167" xfId="0" applyAlignment="1" applyFont="1" applyNumberFormat="1">
      <alignment readingOrder="0"/>
    </xf>
    <xf borderId="0" fillId="0" fontId="21" numFmtId="167" xfId="0" applyFont="1" applyNumberFormat="1"/>
    <xf borderId="0" fillId="0" fontId="11" numFmtId="0" xfId="0" applyAlignment="1" applyFont="1">
      <alignment horizontal="right"/>
    </xf>
    <xf borderId="0" fillId="0" fontId="13" numFmtId="0" xfId="0" applyAlignment="1" applyFont="1">
      <alignment readingOrder="0"/>
    </xf>
    <xf borderId="24" fillId="4" fontId="3" numFmtId="165" xfId="0" applyAlignment="1" applyBorder="1" applyFont="1" applyNumberFormat="1">
      <alignment horizontal="center"/>
    </xf>
    <xf borderId="25" fillId="0" fontId="2" numFmtId="0" xfId="0" applyBorder="1" applyFont="1"/>
    <xf borderId="0" fillId="0" fontId="23" numFmtId="0" xfId="0" applyFont="1"/>
    <xf borderId="21" fillId="0" fontId="24" numFmtId="0" xfId="0" applyAlignment="1" applyBorder="1" applyFont="1">
      <alignment readingOrder="0" shrinkToFit="0" vertical="bottom" wrapText="0"/>
    </xf>
    <xf borderId="20" fillId="0" fontId="24" numFmtId="0" xfId="0" applyAlignment="1" applyBorder="1" applyFont="1">
      <alignment readingOrder="0" shrinkToFit="0" vertical="bottom" wrapText="0"/>
    </xf>
    <xf borderId="20" fillId="0" fontId="25" numFmtId="0" xfId="0" applyAlignment="1" applyBorder="1" applyFont="1">
      <alignment readingOrder="0" shrinkToFit="0" vertical="bottom" wrapText="0"/>
    </xf>
    <xf borderId="26" fillId="0" fontId="26" numFmtId="0" xfId="0" applyAlignment="1" applyBorder="1" applyFont="1">
      <alignment readingOrder="0" shrinkToFit="0" vertical="bottom" wrapText="0"/>
    </xf>
    <xf borderId="27" fillId="0" fontId="27" numFmtId="0" xfId="0" applyAlignment="1" applyBorder="1" applyFont="1">
      <alignment horizontal="center" readingOrder="0" shrinkToFit="0" vertical="bottom" wrapText="0"/>
    </xf>
    <xf borderId="27" fillId="0" fontId="27" numFmtId="167" xfId="0" applyAlignment="1" applyBorder="1" applyFont="1" applyNumberFormat="1">
      <alignment horizontal="center" readingOrder="0" shrinkToFit="0" vertical="bottom" wrapText="0"/>
    </xf>
    <xf borderId="27" fillId="0" fontId="27" numFmtId="0" xfId="0" applyAlignment="1" applyBorder="1" applyFont="1">
      <alignment readingOrder="0" shrinkToFit="0" vertical="bottom" wrapText="0"/>
    </xf>
    <xf borderId="21" fillId="0" fontId="27" numFmtId="0" xfId="0" applyAlignment="1" applyBorder="1" applyFont="1">
      <alignment shrinkToFit="0" vertical="bottom" wrapText="0"/>
    </xf>
    <xf borderId="26" fillId="0" fontId="27" numFmtId="0" xfId="0" applyAlignment="1" applyBorder="1" applyFont="1">
      <alignment readingOrder="0" shrinkToFit="0" vertical="bottom" wrapText="0"/>
    </xf>
    <xf borderId="27" fillId="0" fontId="26" numFmtId="167" xfId="0" applyAlignment="1" applyBorder="1" applyFont="1" applyNumberFormat="1">
      <alignment horizontal="center" readingOrder="0" shrinkToFit="0" vertical="bottom" wrapText="0"/>
    </xf>
    <xf borderId="21" fillId="0" fontId="27" numFmtId="0" xfId="0" applyAlignment="1" applyBorder="1" applyFont="1">
      <alignment readingOrder="0" shrinkToFit="0" vertical="bottom" wrapText="0"/>
    </xf>
    <xf borderId="27" fillId="0" fontId="26" numFmtId="0" xfId="0" applyAlignment="1" applyBorder="1" applyFont="1">
      <alignment horizontal="center" readingOrder="0" shrinkToFit="0" vertical="bottom" wrapText="0"/>
    </xf>
    <xf borderId="27" fillId="0" fontId="26" numFmtId="0" xfId="0" applyAlignment="1" applyBorder="1" applyFont="1">
      <alignment readingOrder="0" shrinkToFit="0" vertical="bottom" wrapText="0"/>
    </xf>
    <xf borderId="27" fillId="4" fontId="26" numFmtId="4" xfId="0" applyAlignment="1" applyBorder="1" applyFont="1" applyNumberFormat="1">
      <alignment horizontal="center" readingOrder="0" shrinkToFit="0" vertical="bottom" wrapText="0"/>
    </xf>
    <xf borderId="28" fillId="0" fontId="27" numFmtId="0" xfId="0" applyAlignment="1" applyBorder="1" applyFont="1">
      <alignment horizontal="left" readingOrder="0" vertical="bottom"/>
    </xf>
    <xf borderId="28" fillId="0" fontId="27" numFmtId="0" xfId="0" applyAlignment="1" applyBorder="1" applyFont="1">
      <alignment horizontal="center" readingOrder="0" shrinkToFit="0" wrapText="0"/>
    </xf>
    <xf borderId="28" fillId="0" fontId="26" numFmtId="167" xfId="0" applyAlignment="1" applyBorder="1" applyFont="1" applyNumberFormat="1">
      <alignment horizontal="center" readingOrder="0" shrinkToFit="0" wrapText="0"/>
    </xf>
    <xf borderId="29" fillId="0" fontId="27" numFmtId="0" xfId="0" applyAlignment="1" applyBorder="1" applyFont="1">
      <alignment horizontal="left" readingOrder="0" shrinkToFit="0" wrapText="0"/>
    </xf>
    <xf borderId="26" fillId="0" fontId="2" numFmtId="0" xfId="0" applyBorder="1" applyFont="1"/>
    <xf borderId="26" fillId="0" fontId="27" numFmtId="0" xfId="0" applyAlignment="1" applyBorder="1" applyFont="1">
      <alignment horizontal="left" readingOrder="0" shrinkToFit="0" wrapText="0"/>
    </xf>
    <xf borderId="27" fillId="0" fontId="27" numFmtId="4" xfId="0" applyAlignment="1" applyBorder="1" applyFont="1" applyNumberFormat="1">
      <alignment horizontal="center" readingOrder="0" shrinkToFit="0" vertical="bottom" wrapText="0"/>
    </xf>
    <xf borderId="21" fillId="0" fontId="26" numFmtId="0" xfId="0" applyAlignment="1" applyBorder="1" applyFont="1">
      <alignment readingOrder="0" shrinkToFit="0" vertical="bottom" wrapText="0"/>
    </xf>
    <xf borderId="26" fillId="0" fontId="27" numFmtId="0" xfId="0" applyAlignment="1" applyBorder="1" applyFont="1">
      <alignment shrinkToFit="0" vertical="bottom" wrapText="0"/>
    </xf>
    <xf borderId="27" fillId="0" fontId="27" numFmtId="0" xfId="0" applyAlignment="1" applyBorder="1" applyFont="1">
      <alignment shrinkToFit="0" vertical="bottom" wrapText="0"/>
    </xf>
    <xf borderId="0" fillId="0" fontId="8" numFmtId="4" xfId="0" applyAlignment="1" applyFont="1" applyNumberFormat="1">
      <alignment readingOrder="0"/>
    </xf>
    <xf borderId="21" fillId="0" fontId="28" numFmtId="0" xfId="0" applyAlignment="1" applyBorder="1" applyFont="1">
      <alignment readingOrder="0"/>
    </xf>
    <xf borderId="21" fillId="0" fontId="8" numFmtId="0" xfId="0" applyBorder="1" applyFont="1"/>
    <xf borderId="21" fillId="0" fontId="29" numFmtId="0" xfId="0" applyAlignment="1" applyBorder="1" applyFont="1">
      <alignment readingOrder="0"/>
    </xf>
    <xf borderId="21" fillId="0" fontId="30" numFmtId="0" xfId="0" applyAlignment="1" applyBorder="1" applyFont="1">
      <alignment readingOrder="0"/>
    </xf>
    <xf borderId="21" fillId="0" fontId="31" numFmtId="0" xfId="0" applyAlignment="1" applyBorder="1" applyFont="1">
      <alignment horizontal="center" readingOrder="0"/>
    </xf>
    <xf borderId="21" fillId="0" fontId="11" numFmtId="0" xfId="0" applyAlignment="1" applyBorder="1" applyFont="1">
      <alignment readingOrder="0"/>
    </xf>
    <xf borderId="21" fillId="0" fontId="8" numFmtId="4" xfId="0" applyBorder="1" applyFont="1" applyNumberFormat="1"/>
    <xf borderId="21" fillId="0" fontId="8" numFmtId="0" xfId="0" applyAlignment="1" applyBorder="1" applyFont="1">
      <alignment readingOrder="0"/>
    </xf>
    <xf borderId="21" fillId="0" fontId="3" numFmtId="0" xfId="0" applyAlignment="1" applyBorder="1" applyFont="1">
      <alignment readingOrder="0"/>
    </xf>
    <xf borderId="0" fillId="0" fontId="8" numFmtId="4" xfId="0" applyFont="1" applyNumberFormat="1"/>
    <xf borderId="21" fillId="0" fontId="31" numFmtId="0" xfId="0" applyAlignment="1" applyBorder="1" applyFont="1">
      <alignment readingOrder="0"/>
    </xf>
    <xf borderId="21" fillId="0" fontId="8" numFmtId="4" xfId="0" applyAlignment="1" applyBorder="1" applyFont="1" applyNumberFormat="1">
      <alignment readingOrder="0"/>
    </xf>
    <xf borderId="21" fillId="0" fontId="3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9.jpg"/><Relationship Id="rId11" Type="http://schemas.openxmlformats.org/officeDocument/2006/relationships/image" Target="../media/image12.png"/><Relationship Id="rId10" Type="http://schemas.openxmlformats.org/officeDocument/2006/relationships/image" Target="../media/image8.jpg"/><Relationship Id="rId12" Type="http://schemas.openxmlformats.org/officeDocument/2006/relationships/image" Target="../media/image2.png"/><Relationship Id="rId9" Type="http://schemas.openxmlformats.org/officeDocument/2006/relationships/image" Target="../media/image5.jpg"/><Relationship Id="rId5" Type="http://schemas.openxmlformats.org/officeDocument/2006/relationships/image" Target="../media/image7.png"/><Relationship Id="rId6" Type="http://schemas.openxmlformats.org/officeDocument/2006/relationships/image" Target="../media/image11.png"/><Relationship Id="rId7" Type="http://schemas.openxmlformats.org/officeDocument/2006/relationships/image" Target="../media/image10.jpg"/><Relationship Id="rId8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11</xdr:row>
      <xdr:rowOff>0</xdr:rowOff>
    </xdr:from>
    <xdr:ext cx="304800" cy="304800"/>
    <xdr:sp>
      <xdr:nvSpPr>
        <xdr:cNvPr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81</xdr:row>
      <xdr:rowOff>0</xdr:rowOff>
    </xdr:from>
    <xdr:ext cx="304800" cy="304800"/>
    <xdr:sp>
      <xdr:nvSpPr>
        <xdr:cNvPr id="4" name="Shape 4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78</xdr:row>
      <xdr:rowOff>0</xdr:rowOff>
    </xdr:from>
    <xdr:ext cx="304800" cy="304800"/>
    <xdr:sp>
      <xdr:nvSpPr>
        <xdr:cNvPr id="5" name="Shape 5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77</xdr:row>
      <xdr:rowOff>0</xdr:rowOff>
    </xdr:from>
    <xdr:ext cx="304800" cy="304800"/>
    <xdr:sp>
      <xdr:nvSpPr>
        <xdr:cNvPr id="4" name="Shape 4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57150</xdr:colOff>
      <xdr:row>128</xdr:row>
      <xdr:rowOff>9525</xdr:rowOff>
    </xdr:from>
    <xdr:ext cx="6905625" cy="30003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160</xdr:row>
      <xdr:rowOff>104775</xdr:rowOff>
    </xdr:from>
    <xdr:ext cx="6905625" cy="2428875"/>
    <xdr:pic>
      <xdr:nvPicPr>
        <xdr:cNvPr id="0" name="image3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277</xdr:row>
      <xdr:rowOff>57150</xdr:rowOff>
    </xdr:from>
    <xdr:ext cx="5972175" cy="857250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123825</xdr:colOff>
      <xdr:row>3</xdr:row>
      <xdr:rowOff>161925</xdr:rowOff>
    </xdr:from>
    <xdr:ext cx="2724150" cy="2905125"/>
    <xdr:pic>
      <xdr:nvPicPr>
        <xdr:cNvPr id="0" name="image9.jp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704850</xdr:colOff>
      <xdr:row>53</xdr:row>
      <xdr:rowOff>95250</xdr:rowOff>
    </xdr:from>
    <xdr:ext cx="3190875" cy="3152775"/>
    <xdr:pic>
      <xdr:nvPicPr>
        <xdr:cNvPr id="0" name="image7.png" title="Imagen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142875</xdr:colOff>
      <xdr:row>74</xdr:row>
      <xdr:rowOff>152400</xdr:rowOff>
    </xdr:from>
    <xdr:ext cx="2381250" cy="2038350"/>
    <xdr:pic>
      <xdr:nvPicPr>
        <xdr:cNvPr id="0" name="image11.png" title="Imagen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590550</xdr:colOff>
      <xdr:row>350</xdr:row>
      <xdr:rowOff>28575</xdr:rowOff>
    </xdr:from>
    <xdr:ext cx="3810000" cy="2228850"/>
    <xdr:pic>
      <xdr:nvPicPr>
        <xdr:cNvPr id="0" name="image10.jpg" title="Imagen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331</xdr:row>
      <xdr:rowOff>47625</xdr:rowOff>
    </xdr:from>
    <xdr:ext cx="2657475" cy="3362325"/>
    <xdr:pic>
      <xdr:nvPicPr>
        <xdr:cNvPr id="0" name="image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495300</xdr:colOff>
      <xdr:row>331</xdr:row>
      <xdr:rowOff>142875</xdr:rowOff>
    </xdr:from>
    <xdr:ext cx="3895725" cy="3152775"/>
    <xdr:pic>
      <xdr:nvPicPr>
        <xdr:cNvPr id="0" name="image5.jpg" title="Imagen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351</xdr:row>
      <xdr:rowOff>76200</xdr:rowOff>
    </xdr:from>
    <xdr:ext cx="3810000" cy="2000250"/>
    <xdr:pic>
      <xdr:nvPicPr>
        <xdr:cNvPr id="0" name="image8.jpg" title="Imagen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88</xdr:row>
      <xdr:rowOff>9525</xdr:rowOff>
    </xdr:from>
    <xdr:ext cx="3362325" cy="2000250"/>
    <xdr:pic>
      <xdr:nvPicPr>
        <xdr:cNvPr id="0" name="image12.png" title="Imagen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123825</xdr:colOff>
      <xdr:row>311</xdr:row>
      <xdr:rowOff>38100</xdr:rowOff>
    </xdr:from>
    <xdr:ext cx="5495925" cy="2905125"/>
    <xdr:pic>
      <xdr:nvPicPr>
        <xdr:cNvPr id="0" name="image2.png" title="Imagen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0.14"/>
    <col customWidth="1" min="3" max="3" width="15.86"/>
    <col customWidth="1" min="4" max="4" width="15.14"/>
    <col customWidth="1" min="5" max="5" width="10.0"/>
    <col customWidth="1" min="6" max="6" width="11.43"/>
    <col customWidth="1" min="7" max="8" width="8.86"/>
    <col customWidth="1" min="9" max="9" width="11.0"/>
    <col customWidth="1" min="10" max="10" width="11.43"/>
    <col customWidth="1" min="11" max="11" width="9.29"/>
    <col customWidth="1" min="12" max="27" width="8.86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ht="14.25" customHeight="1">
      <c r="A2" s="1"/>
      <c r="B2" s="5"/>
      <c r="K2" s="6"/>
    </row>
    <row r="3" ht="14.25" customHeight="1">
      <c r="A3" s="1"/>
      <c r="B3" s="7"/>
      <c r="C3" s="8"/>
      <c r="D3" s="8"/>
      <c r="E3" s="8"/>
      <c r="F3" s="8"/>
      <c r="G3" s="8"/>
      <c r="H3" s="8"/>
      <c r="I3" s="8"/>
      <c r="J3" s="8"/>
      <c r="K3" s="9"/>
    </row>
    <row r="4" ht="14.25" customHeight="1"/>
    <row r="5" ht="14.25" customHeight="1"/>
    <row r="6" ht="14.25" customHeight="1"/>
    <row r="7" ht="14.25" customHeight="1"/>
    <row r="8" ht="13.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ht="14.25" customHeight="1">
      <c r="A22" s="12"/>
      <c r="B22" s="12" t="s">
        <v>1</v>
      </c>
      <c r="C22" s="13" t="s">
        <v>2</v>
      </c>
      <c r="F22" s="14" t="s">
        <v>3</v>
      </c>
    </row>
    <row r="23" ht="14.25" customHeight="1">
      <c r="A23" s="12"/>
      <c r="B23" s="8"/>
      <c r="C23" s="8"/>
      <c r="D23" s="8"/>
      <c r="E23" s="8"/>
      <c r="F23" s="8"/>
      <c r="G23" s="8"/>
      <c r="H23" s="8"/>
      <c r="I23" s="11"/>
      <c r="J23" s="11"/>
      <c r="K23" s="11"/>
    </row>
    <row r="24" ht="14.25" customHeight="1"/>
    <row r="25" ht="14.25" customHeight="1">
      <c r="E25" s="15" t="s">
        <v>4</v>
      </c>
      <c r="F25" s="16" t="s">
        <v>5</v>
      </c>
    </row>
    <row r="26" ht="14.25" customHeight="1">
      <c r="E26" s="15" t="s">
        <v>6</v>
      </c>
      <c r="F26" s="17" t="s">
        <v>7</v>
      </c>
    </row>
    <row r="27" ht="14.25" customHeight="1">
      <c r="E27" s="15"/>
      <c r="F27" s="16" t="s">
        <v>8</v>
      </c>
    </row>
    <row r="28" ht="14.25" customHeight="1">
      <c r="E28" s="15"/>
      <c r="F28" s="16" t="s">
        <v>9</v>
      </c>
    </row>
    <row r="29" ht="14.25" customHeight="1">
      <c r="E29" s="15" t="s">
        <v>10</v>
      </c>
      <c r="F29" s="17" t="s">
        <v>11</v>
      </c>
    </row>
    <row r="30" ht="14.25" customHeight="1">
      <c r="E30" s="15" t="s">
        <v>12</v>
      </c>
      <c r="F30" s="17" t="s">
        <v>13</v>
      </c>
    </row>
    <row r="31" ht="14.25" customHeight="1">
      <c r="E31" s="15" t="s">
        <v>14</v>
      </c>
      <c r="F31" s="18">
        <v>45584.0</v>
      </c>
    </row>
    <row r="32" ht="14.25" customHeight="1">
      <c r="E32" s="15" t="s">
        <v>15</v>
      </c>
      <c r="F32" s="16" t="s">
        <v>16</v>
      </c>
    </row>
    <row r="33" ht="14.25" customHeight="1">
      <c r="E33" s="15"/>
      <c r="F33" s="17" t="s">
        <v>17</v>
      </c>
    </row>
    <row r="34" ht="14.25" customHeight="1">
      <c r="E34" s="15" t="s">
        <v>18</v>
      </c>
      <c r="F34" s="19">
        <v>4.0</v>
      </c>
    </row>
    <row r="35" ht="14.25" customHeight="1">
      <c r="E35" s="15" t="s">
        <v>19</v>
      </c>
      <c r="F35" s="19">
        <v>3.0</v>
      </c>
    </row>
    <row r="36" ht="14.25" customHeight="1">
      <c r="E36" s="15" t="s">
        <v>20</v>
      </c>
      <c r="F36" s="17" t="s">
        <v>21</v>
      </c>
    </row>
    <row r="37" ht="14.25" customHeight="1">
      <c r="E37" s="15" t="s">
        <v>22</v>
      </c>
      <c r="F37" s="16" t="s">
        <v>0</v>
      </c>
    </row>
    <row r="38" ht="14.25" customHeight="1">
      <c r="E38" s="15" t="s">
        <v>23</v>
      </c>
    </row>
    <row r="39" ht="14.25" customHeight="1">
      <c r="E39" s="15" t="s">
        <v>24</v>
      </c>
      <c r="F39" s="17" t="s">
        <v>25</v>
      </c>
    </row>
    <row r="40" ht="14.25" customHeight="1">
      <c r="E40" s="15" t="s">
        <v>26</v>
      </c>
      <c r="F40" s="17" t="s">
        <v>27</v>
      </c>
    </row>
    <row r="41" ht="15.0" customHeight="1">
      <c r="E41" s="15" t="s">
        <v>28</v>
      </c>
      <c r="F41" s="17" t="s">
        <v>29</v>
      </c>
    </row>
    <row r="42" ht="14.25" customHeight="1">
      <c r="E42" s="15" t="s">
        <v>30</v>
      </c>
      <c r="F42" s="17" t="s">
        <v>31</v>
      </c>
    </row>
    <row r="43" ht="14.25" customHeight="1"/>
    <row r="44" ht="14.25" customHeight="1"/>
    <row r="45" ht="14.25" customHeight="1">
      <c r="A45" s="10"/>
      <c r="B45" s="11"/>
      <c r="C45" s="11"/>
      <c r="I45" s="11"/>
      <c r="J45" s="11"/>
      <c r="K45" s="11"/>
    </row>
    <row r="46" ht="14.25" customHeight="1">
      <c r="A46" s="12"/>
      <c r="B46" s="20" t="s">
        <v>32</v>
      </c>
      <c r="C46" s="21" t="s">
        <v>33</v>
      </c>
      <c r="D46" s="3"/>
      <c r="E46" s="3"/>
      <c r="F46" s="3"/>
      <c r="G46" s="3"/>
      <c r="H46" s="22">
        <f>J268</f>
        <v>259521117.4</v>
      </c>
      <c r="I46" s="23"/>
      <c r="J46" s="24" t="s">
        <v>34</v>
      </c>
      <c r="K46" s="3"/>
    </row>
    <row r="47" ht="18.0" customHeight="1">
      <c r="A47" s="12"/>
      <c r="B47" s="8"/>
      <c r="C47" s="8"/>
      <c r="D47" s="8"/>
      <c r="E47" s="8"/>
      <c r="F47" s="8"/>
      <c r="G47" s="8"/>
      <c r="H47" s="25"/>
      <c r="I47" s="26"/>
      <c r="J47" s="8"/>
      <c r="K47" s="8"/>
    </row>
    <row r="48" ht="14.25" customHeight="1"/>
    <row r="49" ht="14.25" customHeight="1"/>
    <row r="50" ht="15.0" customHeight="1">
      <c r="C50" s="11"/>
      <c r="D50" s="11"/>
      <c r="E50" s="11"/>
      <c r="F50" s="11"/>
      <c r="G50" s="11"/>
      <c r="H50" s="11"/>
      <c r="I50" s="11"/>
      <c r="J50" s="11"/>
      <c r="K50" s="11"/>
    </row>
    <row r="51" ht="14.25" customHeight="1">
      <c r="A51" s="12"/>
      <c r="B51" s="20" t="s">
        <v>35</v>
      </c>
      <c r="C51" s="27" t="s">
        <v>36</v>
      </c>
      <c r="D51" s="3"/>
      <c r="E51" s="3"/>
      <c r="F51" s="3"/>
      <c r="G51" s="3"/>
      <c r="H51" s="3"/>
      <c r="I51" s="3"/>
      <c r="J51" s="3"/>
      <c r="K51" s="3"/>
    </row>
    <row r="52" ht="14.25" customHeight="1">
      <c r="A52" s="12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ht="14.25" customHeight="1"/>
    <row r="54" ht="15.0" customHeight="1">
      <c r="D54" s="15" t="s">
        <v>37</v>
      </c>
      <c r="E54" s="28" t="s">
        <v>38</v>
      </c>
    </row>
    <row r="55" ht="14.25" customHeight="1">
      <c r="D55" s="15" t="s">
        <v>39</v>
      </c>
      <c r="E55" s="29" t="s">
        <v>40</v>
      </c>
    </row>
    <row r="56" ht="14.25" customHeight="1">
      <c r="D56" s="15" t="s">
        <v>41</v>
      </c>
      <c r="E56" s="30">
        <v>0.9</v>
      </c>
    </row>
    <row r="57" ht="14.25" customHeight="1">
      <c r="D57" s="15" t="s">
        <v>42</v>
      </c>
      <c r="E57" s="30">
        <v>0.9</v>
      </c>
    </row>
    <row r="58" ht="14.25" customHeight="1">
      <c r="D58" s="15" t="s">
        <v>43</v>
      </c>
      <c r="E58" s="31" t="s">
        <v>44</v>
      </c>
    </row>
    <row r="59" ht="14.25" customHeight="1">
      <c r="D59" s="15" t="s">
        <v>45</v>
      </c>
      <c r="E59" s="31" t="s">
        <v>46</v>
      </c>
    </row>
    <row r="60" ht="14.25" customHeight="1">
      <c r="D60" s="15" t="s">
        <v>47</v>
      </c>
      <c r="E60" s="31" t="s">
        <v>48</v>
      </c>
    </row>
    <row r="61" ht="14.25" customHeight="1"/>
    <row r="62" ht="14.25" customHeight="1">
      <c r="A62" s="32"/>
      <c r="B62" s="32" t="s">
        <v>49</v>
      </c>
      <c r="D62" s="33"/>
    </row>
    <row r="63" ht="14.25" customHeight="1">
      <c r="A63" s="34"/>
      <c r="B63" s="34" t="s">
        <v>50</v>
      </c>
      <c r="C63" s="29" t="s">
        <v>51</v>
      </c>
      <c r="D63" s="35"/>
      <c r="E63" s="29" t="s">
        <v>52</v>
      </c>
    </row>
    <row r="64" ht="14.25" customHeight="1">
      <c r="A64" s="34"/>
      <c r="B64" s="34" t="s">
        <v>50</v>
      </c>
      <c r="C64" s="29" t="s">
        <v>53</v>
      </c>
      <c r="D64" s="34" t="s">
        <v>50</v>
      </c>
      <c r="E64" s="29" t="s">
        <v>54</v>
      </c>
    </row>
    <row r="65" ht="14.25" customHeight="1">
      <c r="A65" s="34"/>
      <c r="B65" s="34" t="s">
        <v>50</v>
      </c>
      <c r="C65" s="29" t="s">
        <v>55</v>
      </c>
      <c r="D65" s="34" t="s">
        <v>50</v>
      </c>
      <c r="E65" s="29" t="s">
        <v>56</v>
      </c>
    </row>
    <row r="66" ht="14.25" customHeight="1">
      <c r="A66" s="34"/>
      <c r="B66" s="34" t="s">
        <v>50</v>
      </c>
      <c r="C66" s="29" t="s">
        <v>57</v>
      </c>
      <c r="D66" s="34" t="s">
        <v>50</v>
      </c>
      <c r="E66" s="29" t="s">
        <v>58</v>
      </c>
    </row>
    <row r="67" ht="14.25" customHeight="1">
      <c r="A67" s="34"/>
      <c r="B67" s="34" t="s">
        <v>50</v>
      </c>
      <c r="C67" s="29" t="s">
        <v>59</v>
      </c>
      <c r="D67" s="34" t="s">
        <v>50</v>
      </c>
      <c r="E67" s="29" t="s">
        <v>60</v>
      </c>
    </row>
    <row r="68" ht="14.25" customHeight="1">
      <c r="A68" s="34"/>
      <c r="B68" s="34" t="s">
        <v>50</v>
      </c>
      <c r="C68" s="29" t="s">
        <v>61</v>
      </c>
      <c r="D68" s="34" t="s">
        <v>50</v>
      </c>
      <c r="E68" s="29" t="s">
        <v>62</v>
      </c>
    </row>
    <row r="69" ht="14.25" customHeight="1">
      <c r="A69" s="34"/>
      <c r="B69" s="34" t="s">
        <v>50</v>
      </c>
      <c r="C69" s="29" t="s">
        <v>63</v>
      </c>
      <c r="D69" s="34" t="s">
        <v>50</v>
      </c>
      <c r="E69" s="29" t="s">
        <v>64</v>
      </c>
    </row>
    <row r="70" ht="14.25" customHeight="1">
      <c r="A70" s="34"/>
      <c r="B70" s="34" t="s">
        <v>50</v>
      </c>
      <c r="C70" s="29" t="s">
        <v>65</v>
      </c>
      <c r="D70" s="34" t="s">
        <v>50</v>
      </c>
      <c r="E70" s="29" t="s">
        <v>66</v>
      </c>
    </row>
    <row r="71" ht="14.25" customHeight="1"/>
    <row r="72" ht="14.25" customHeight="1">
      <c r="C72" s="11"/>
      <c r="D72" s="11"/>
      <c r="E72" s="11"/>
      <c r="F72" s="11"/>
      <c r="G72" s="11"/>
      <c r="H72" s="11"/>
      <c r="I72" s="11"/>
      <c r="J72" s="11"/>
      <c r="K72" s="11"/>
    </row>
    <row r="73" ht="14.25" customHeight="1">
      <c r="A73" s="12"/>
      <c r="B73" s="20" t="s">
        <v>67</v>
      </c>
      <c r="C73" s="27" t="s">
        <v>68</v>
      </c>
      <c r="D73" s="3"/>
      <c r="E73" s="3"/>
      <c r="F73" s="3"/>
      <c r="G73" s="3"/>
      <c r="H73" s="3"/>
      <c r="I73" s="3"/>
      <c r="J73" s="3"/>
      <c r="K73" s="3"/>
    </row>
    <row r="74" ht="14.25" customHeight="1">
      <c r="A74" s="12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ht="14.25" customHeight="1"/>
    <row r="76" ht="14.25" customHeight="1">
      <c r="A76" s="36"/>
      <c r="B76" s="36" t="s">
        <v>69</v>
      </c>
      <c r="C76" s="36"/>
      <c r="D76" s="36" t="s">
        <v>70</v>
      </c>
      <c r="E76" s="37" t="s">
        <v>71</v>
      </c>
      <c r="F76" s="38"/>
    </row>
    <row r="77" ht="14.25" customHeight="1">
      <c r="A77" s="36"/>
      <c r="B77" s="36" t="s">
        <v>72</v>
      </c>
      <c r="C77" s="36"/>
      <c r="D77" s="36" t="s">
        <v>73</v>
      </c>
      <c r="E77" s="37" t="s">
        <v>74</v>
      </c>
      <c r="F77" s="38"/>
    </row>
    <row r="78" ht="14.25" customHeight="1">
      <c r="A78" s="36"/>
      <c r="B78" s="36" t="s">
        <v>75</v>
      </c>
      <c r="C78" s="36"/>
      <c r="D78" s="36" t="s">
        <v>76</v>
      </c>
      <c r="E78" s="37" t="s">
        <v>77</v>
      </c>
      <c r="F78" s="38"/>
    </row>
    <row r="79" ht="14.25" customHeight="1">
      <c r="A79" s="36"/>
      <c r="B79" s="36" t="s">
        <v>78</v>
      </c>
      <c r="C79" s="36"/>
      <c r="D79" s="36" t="s">
        <v>79</v>
      </c>
      <c r="E79" s="37" t="s">
        <v>80</v>
      </c>
      <c r="F79" s="38"/>
    </row>
    <row r="80" ht="14.25" customHeight="1">
      <c r="A80" s="38"/>
      <c r="B80" s="38"/>
      <c r="C80" s="38"/>
      <c r="D80" s="38"/>
      <c r="E80" s="38"/>
      <c r="F80" s="38"/>
    </row>
    <row r="81" ht="14.25" customHeight="1">
      <c r="A81" s="39"/>
      <c r="B81" s="40" t="s">
        <v>81</v>
      </c>
      <c r="C81" s="41"/>
      <c r="D81" s="41"/>
      <c r="E81" s="41"/>
      <c r="F81" s="42"/>
    </row>
    <row r="82" ht="14.25" customHeight="1">
      <c r="A82" s="36"/>
      <c r="B82" s="43" t="s">
        <v>82</v>
      </c>
      <c r="C82" s="44">
        <v>59.51</v>
      </c>
      <c r="D82" s="44" t="s">
        <v>83</v>
      </c>
      <c r="E82" s="45"/>
      <c r="F82" s="45"/>
    </row>
    <row r="83" ht="14.25" customHeight="1">
      <c r="A83" s="36"/>
      <c r="B83" s="43" t="s">
        <v>73</v>
      </c>
      <c r="C83" s="44">
        <v>60.1</v>
      </c>
      <c r="D83" s="44" t="s">
        <v>74</v>
      </c>
      <c r="E83" s="45"/>
      <c r="F83" s="45"/>
    </row>
    <row r="84" ht="14.25" customHeight="1">
      <c r="A84" s="36"/>
      <c r="B84" s="43" t="s">
        <v>84</v>
      </c>
      <c r="C84" s="44">
        <v>41.13</v>
      </c>
      <c r="D84" s="44" t="s">
        <v>85</v>
      </c>
      <c r="E84" s="45"/>
      <c r="F84" s="45"/>
    </row>
    <row r="85" ht="14.25" customHeight="1">
      <c r="A85" s="36"/>
      <c r="B85" s="43" t="s">
        <v>79</v>
      </c>
      <c r="C85" s="44">
        <v>41.13</v>
      </c>
      <c r="D85" s="44" t="s">
        <v>86</v>
      </c>
      <c r="E85" s="45"/>
      <c r="F85" s="45"/>
    </row>
    <row r="86" ht="14.25" customHeight="1">
      <c r="A86" s="38"/>
      <c r="B86" s="38"/>
      <c r="C86" s="38"/>
      <c r="D86" s="38"/>
      <c r="E86" s="38"/>
      <c r="F86" s="38"/>
    </row>
    <row r="87" ht="14.25" customHeight="1">
      <c r="A87" s="36"/>
      <c r="B87" s="36" t="s">
        <v>87</v>
      </c>
      <c r="C87" s="38"/>
      <c r="D87" s="46" t="s">
        <v>88</v>
      </c>
      <c r="E87" s="38"/>
      <c r="F87" s="38"/>
    </row>
    <row r="88" ht="14.25" customHeight="1">
      <c r="A88" s="36"/>
      <c r="B88" s="36" t="s">
        <v>89</v>
      </c>
      <c r="C88" s="38"/>
      <c r="D88" s="38" t="s">
        <v>90</v>
      </c>
      <c r="E88" s="38"/>
      <c r="F88" s="38"/>
    </row>
    <row r="89" ht="14.25" customHeight="1">
      <c r="A89" s="47"/>
      <c r="B89" s="47" t="s">
        <v>91</v>
      </c>
      <c r="C89" s="38"/>
      <c r="D89" s="37" t="s">
        <v>92</v>
      </c>
      <c r="E89" s="38"/>
      <c r="F89" s="38"/>
    </row>
    <row r="90" ht="14.25" customHeight="1"/>
    <row r="91" ht="14.25" customHeight="1">
      <c r="A91" s="48"/>
      <c r="B91" s="49" t="s">
        <v>93</v>
      </c>
      <c r="C91" s="41"/>
      <c r="D91" s="41"/>
      <c r="E91" s="41"/>
      <c r="F91" s="42"/>
    </row>
    <row r="92" ht="14.25" customHeight="1">
      <c r="A92" s="38"/>
      <c r="B92" s="38" t="s">
        <v>94</v>
      </c>
    </row>
    <row r="93" ht="14.25" customHeight="1">
      <c r="A93" s="38"/>
      <c r="B93" s="38" t="s">
        <v>95</v>
      </c>
    </row>
    <row r="94" ht="14.25" customHeight="1"/>
    <row r="95" ht="14.25" customHeight="1">
      <c r="A95" s="48"/>
      <c r="B95" s="49" t="s">
        <v>96</v>
      </c>
      <c r="C95" s="41"/>
      <c r="D95" s="41"/>
      <c r="E95" s="41"/>
      <c r="F95" s="42"/>
    </row>
    <row r="96" ht="14.25" customHeight="1">
      <c r="A96" s="16"/>
      <c r="B96" s="16" t="s">
        <v>97</v>
      </c>
      <c r="D96" s="16" t="s">
        <v>98</v>
      </c>
    </row>
    <row r="97" ht="14.25" customHeight="1">
      <c r="A97" s="16"/>
      <c r="B97" s="16" t="s">
        <v>99</v>
      </c>
    </row>
    <row r="98" ht="14.25" customHeight="1"/>
    <row r="99" ht="14.25" customHeight="1"/>
    <row r="100" ht="14.25" customHeight="1"/>
    <row r="101" ht="14.25" customHeight="1">
      <c r="A101" s="12"/>
      <c r="B101" s="20" t="s">
        <v>100</v>
      </c>
      <c r="C101" s="27" t="s">
        <v>101</v>
      </c>
      <c r="D101" s="3"/>
      <c r="E101" s="3"/>
      <c r="F101" s="3"/>
      <c r="G101" s="3"/>
      <c r="H101" s="3"/>
      <c r="I101" s="3"/>
      <c r="J101" s="3"/>
      <c r="K101" s="3"/>
    </row>
    <row r="102" ht="14.25" customHeight="1">
      <c r="A102" s="12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ht="14.25" customHeight="1"/>
    <row r="104" ht="14.25" customHeight="1">
      <c r="A104" s="50"/>
      <c r="B104" s="51" t="s">
        <v>102</v>
      </c>
      <c r="C104" s="52"/>
      <c r="D104" s="52"/>
      <c r="E104" s="52"/>
      <c r="F104" s="53"/>
      <c r="G104" s="53"/>
      <c r="H104" s="53"/>
      <c r="I104" s="53"/>
      <c r="J104" s="53"/>
      <c r="K104" s="53"/>
    </row>
    <row r="105" ht="14.25" customHeight="1">
      <c r="I105" s="54" t="s">
        <v>103</v>
      </c>
      <c r="J105" s="55" t="s">
        <v>104</v>
      </c>
    </row>
    <row r="106" ht="14.25" customHeight="1">
      <c r="C106" s="54" t="s">
        <v>105</v>
      </c>
      <c r="D106" s="55" t="s">
        <v>104</v>
      </c>
      <c r="I106" s="54" t="s">
        <v>106</v>
      </c>
      <c r="J106" s="56"/>
    </row>
    <row r="107" ht="14.25" customHeight="1">
      <c r="C107" s="54" t="s">
        <v>107</v>
      </c>
      <c r="D107" s="55" t="s">
        <v>104</v>
      </c>
      <c r="I107" s="54" t="s">
        <v>108</v>
      </c>
      <c r="J107" s="57">
        <v>28.0</v>
      </c>
      <c r="K107" s="19"/>
      <c r="L107" s="58"/>
      <c r="M107" s="58"/>
      <c r="N107" s="58"/>
    </row>
    <row r="108" ht="14.25" customHeight="1">
      <c r="C108" s="54" t="s">
        <v>109</v>
      </c>
      <c r="D108" s="59"/>
      <c r="E108" s="38" t="s">
        <v>110</v>
      </c>
      <c r="I108" s="54" t="s">
        <v>111</v>
      </c>
      <c r="J108" s="56">
        <v>0.0</v>
      </c>
    </row>
    <row r="109" ht="14.25" customHeight="1">
      <c r="D109" s="56"/>
      <c r="I109" s="54" t="s">
        <v>112</v>
      </c>
      <c r="J109" s="56">
        <v>60.0</v>
      </c>
    </row>
    <row r="110" ht="14.25" customHeight="1">
      <c r="C110" s="54" t="s">
        <v>113</v>
      </c>
      <c r="D110" s="60">
        <v>2494.8333008</v>
      </c>
      <c r="E110" s="38" t="s">
        <v>110</v>
      </c>
      <c r="I110" s="54" t="s">
        <v>114</v>
      </c>
      <c r="J110" s="55" t="s">
        <v>115</v>
      </c>
    </row>
    <row r="111" ht="14.25" customHeight="1">
      <c r="I111" s="54" t="s">
        <v>116</v>
      </c>
      <c r="J111" s="56" t="s">
        <v>117</v>
      </c>
    </row>
    <row r="112" ht="14.25" customHeight="1">
      <c r="I112" s="54" t="s">
        <v>118</v>
      </c>
      <c r="J112" s="56" t="s">
        <v>119</v>
      </c>
    </row>
    <row r="113" ht="14.25" customHeight="1"/>
    <row r="114" ht="14.25" customHeight="1"/>
    <row r="115" ht="14.25" customHeight="1"/>
    <row r="116" ht="14.25" customHeight="1">
      <c r="A116" s="12"/>
      <c r="B116" s="20" t="s">
        <v>120</v>
      </c>
      <c r="C116" s="27" t="s">
        <v>121</v>
      </c>
      <c r="D116" s="3"/>
      <c r="E116" s="3"/>
      <c r="F116" s="3"/>
      <c r="G116" s="3"/>
      <c r="H116" s="3"/>
      <c r="I116" s="3"/>
      <c r="J116" s="3"/>
      <c r="K116" s="3"/>
    </row>
    <row r="117" ht="14.25" customHeight="1">
      <c r="A117" s="12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ht="14.25" customHeight="1"/>
    <row r="119" ht="14.25" customHeight="1"/>
    <row r="120" ht="14.25" customHeight="1">
      <c r="C120" s="32"/>
      <c r="D120" s="32"/>
      <c r="E120" s="32"/>
      <c r="F120" s="32"/>
    </row>
    <row r="121" ht="14.25" customHeight="1"/>
    <row r="122" ht="14.25" customHeight="1">
      <c r="A122" s="32"/>
      <c r="B122" s="61" t="s">
        <v>122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ht="14.25" customHeight="1">
      <c r="A123" s="56"/>
      <c r="B123" s="62" t="s">
        <v>123</v>
      </c>
    </row>
    <row r="124" ht="14.25" customHeight="1">
      <c r="A124" s="56"/>
    </row>
    <row r="125" ht="14.25" customHeight="1">
      <c r="A125" s="56"/>
      <c r="B125" s="56"/>
    </row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>
      <c r="A149" s="32"/>
      <c r="B149" s="61" t="s">
        <v>124</v>
      </c>
      <c r="C149" s="11"/>
      <c r="D149" s="11"/>
      <c r="E149" s="11"/>
      <c r="F149" s="11"/>
      <c r="G149" s="11"/>
      <c r="H149" s="11"/>
      <c r="I149" s="11"/>
      <c r="J149" s="11"/>
      <c r="K149" s="11"/>
    </row>
    <row r="150" ht="14.25" customHeight="1">
      <c r="B150" s="17" t="s">
        <v>125</v>
      </c>
    </row>
    <row r="151" ht="14.25" customHeight="1">
      <c r="B151" s="17" t="s">
        <v>126</v>
      </c>
    </row>
    <row r="152" ht="14.25" customHeight="1">
      <c r="B152" s="17" t="s">
        <v>127</v>
      </c>
    </row>
    <row r="153" ht="14.25" customHeight="1">
      <c r="B153" s="17" t="s">
        <v>128</v>
      </c>
    </row>
    <row r="154" ht="12.0" customHeight="1"/>
    <row r="155" ht="14.25" customHeight="1"/>
    <row r="156" ht="14.25" customHeight="1">
      <c r="A156" s="32"/>
      <c r="B156" s="61" t="s">
        <v>129</v>
      </c>
      <c r="C156" s="11"/>
      <c r="D156" s="11"/>
      <c r="E156" s="11"/>
      <c r="F156" s="11"/>
      <c r="G156" s="11"/>
      <c r="H156" s="11"/>
      <c r="I156" s="11"/>
      <c r="J156" s="11"/>
      <c r="K156" s="11"/>
    </row>
    <row r="157" ht="14.25" customHeight="1">
      <c r="A157" s="32"/>
      <c r="B157" s="32" t="s">
        <v>130</v>
      </c>
      <c r="C157" s="17" t="s">
        <v>131</v>
      </c>
      <c r="G157" s="32" t="s">
        <v>132</v>
      </c>
      <c r="H157" s="17" t="s">
        <v>133</v>
      </c>
    </row>
    <row r="158" ht="14.25" customHeight="1">
      <c r="A158" s="32"/>
      <c r="B158" s="32" t="s">
        <v>134</v>
      </c>
      <c r="C158" s="17" t="s">
        <v>135</v>
      </c>
      <c r="G158" s="32" t="s">
        <v>136</v>
      </c>
      <c r="H158" s="17" t="s">
        <v>137</v>
      </c>
    </row>
    <row r="159" ht="14.25" customHeight="1">
      <c r="A159" s="32"/>
      <c r="B159" s="32" t="s">
        <v>138</v>
      </c>
      <c r="C159" s="17" t="s">
        <v>139</v>
      </c>
      <c r="G159" s="32" t="s">
        <v>140</v>
      </c>
      <c r="H159" s="17" t="s">
        <v>141</v>
      </c>
    </row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>
      <c r="A177" s="12"/>
      <c r="B177" s="20" t="s">
        <v>142</v>
      </c>
      <c r="C177" s="27" t="s">
        <v>143</v>
      </c>
      <c r="D177" s="3"/>
      <c r="E177" s="3"/>
      <c r="F177" s="3"/>
      <c r="G177" s="3"/>
      <c r="H177" s="3"/>
      <c r="I177" s="3"/>
      <c r="J177" s="3"/>
      <c r="K177" s="3"/>
    </row>
    <row r="178" ht="14.25" customHeight="1">
      <c r="A178" s="12"/>
      <c r="B178" s="8"/>
      <c r="C178" s="8"/>
      <c r="D178" s="8"/>
      <c r="E178" s="8"/>
      <c r="F178" s="8"/>
      <c r="G178" s="8"/>
      <c r="H178" s="8"/>
      <c r="I178" s="8"/>
      <c r="J178" s="8"/>
      <c r="K178" s="8"/>
    </row>
    <row r="179" ht="14.25" customHeight="1"/>
    <row r="180" ht="14.25" customHeight="1">
      <c r="A180" s="32"/>
      <c r="B180" s="61" t="s">
        <v>144</v>
      </c>
      <c r="C180" s="11"/>
      <c r="D180" s="11"/>
      <c r="E180" s="11"/>
      <c r="F180" s="11"/>
      <c r="G180" s="11"/>
      <c r="H180" s="11"/>
      <c r="I180" s="11"/>
      <c r="J180" s="11"/>
      <c r="K180" s="11"/>
    </row>
    <row r="181" ht="14.25" customHeight="1">
      <c r="A181" s="63"/>
      <c r="B181" s="63">
        <v>1.0</v>
      </c>
      <c r="D181" s="63">
        <v>2.0</v>
      </c>
      <c r="F181" s="63">
        <v>3.0</v>
      </c>
      <c r="H181" s="63">
        <v>4.0</v>
      </c>
    </row>
    <row r="182" ht="14.25" customHeight="1"/>
    <row r="183" ht="14.25" customHeight="1"/>
    <row r="184" ht="14.25" customHeight="1">
      <c r="C184" s="63" t="s">
        <v>119</v>
      </c>
    </row>
    <row r="185" ht="14.25" customHeight="1"/>
    <row r="186" ht="14.25" customHeight="1"/>
    <row r="187" ht="14.25" customHeight="1"/>
    <row r="188" ht="14.25" customHeight="1">
      <c r="A188" s="12"/>
      <c r="B188" s="20" t="s">
        <v>145</v>
      </c>
      <c r="C188" s="27" t="s">
        <v>146</v>
      </c>
      <c r="D188" s="3"/>
      <c r="E188" s="3"/>
      <c r="F188" s="3"/>
      <c r="G188" s="3"/>
      <c r="H188" s="3"/>
      <c r="I188" s="3"/>
      <c r="J188" s="3"/>
      <c r="K188" s="3"/>
    </row>
    <row r="189" ht="14.25" customHeight="1">
      <c r="A189" s="12"/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ht="14.25" customHeight="1"/>
    <row r="191" ht="14.25" customHeight="1">
      <c r="A191" s="32"/>
      <c r="B191" s="61" t="s">
        <v>144</v>
      </c>
      <c r="C191" s="11"/>
      <c r="D191" s="11"/>
      <c r="E191" s="11"/>
      <c r="F191" s="11"/>
      <c r="G191" s="11"/>
      <c r="H191" s="11"/>
      <c r="I191" s="11"/>
      <c r="J191" s="11"/>
      <c r="K191" s="11"/>
    </row>
    <row r="192" ht="14.25" customHeight="1">
      <c r="A192" s="63"/>
      <c r="B192" s="64"/>
      <c r="C192" s="3"/>
      <c r="D192" s="64">
        <v>1.0</v>
      </c>
      <c r="E192" s="3"/>
      <c r="F192" s="64">
        <v>2.0</v>
      </c>
      <c r="G192" s="3"/>
      <c r="H192" s="64">
        <v>3.0</v>
      </c>
      <c r="I192" s="3"/>
      <c r="J192" s="64">
        <v>4.0</v>
      </c>
      <c r="K192" s="3"/>
    </row>
    <row r="193" ht="14.25" customHeight="1">
      <c r="A193" s="32"/>
      <c r="B193" s="32" t="s">
        <v>147</v>
      </c>
      <c r="D193" s="63"/>
      <c r="F193" s="63"/>
      <c r="H193" s="63"/>
      <c r="J193" s="63"/>
    </row>
    <row r="194" ht="14.25" customHeight="1">
      <c r="A194" s="32"/>
      <c r="B194" s="32" t="s">
        <v>130</v>
      </c>
      <c r="C194" s="63" t="s">
        <v>119</v>
      </c>
      <c r="F194" s="63"/>
      <c r="H194" s="63"/>
      <c r="J194" s="63"/>
    </row>
    <row r="195" ht="14.25" customHeight="1">
      <c r="A195" s="32"/>
      <c r="B195" s="32" t="s">
        <v>134</v>
      </c>
      <c r="D195" s="63"/>
      <c r="F195" s="63"/>
      <c r="H195" s="63"/>
      <c r="J195" s="63"/>
    </row>
    <row r="196" ht="14.25" customHeight="1">
      <c r="A196" s="32"/>
      <c r="B196" s="32" t="s">
        <v>138</v>
      </c>
      <c r="D196" s="63"/>
      <c r="F196" s="63"/>
      <c r="H196" s="63"/>
      <c r="J196" s="63"/>
    </row>
    <row r="197" ht="14.25" customHeight="1">
      <c r="A197" s="32"/>
      <c r="B197" s="32" t="s">
        <v>132</v>
      </c>
      <c r="D197" s="63"/>
      <c r="F197" s="63"/>
      <c r="H197" s="63"/>
      <c r="J197" s="63"/>
    </row>
    <row r="198" ht="14.25" customHeight="1">
      <c r="A198" s="32"/>
      <c r="B198" s="32" t="s">
        <v>148</v>
      </c>
      <c r="D198" s="63"/>
      <c r="F198" s="63"/>
      <c r="H198" s="63"/>
      <c r="J198" s="63"/>
    </row>
    <row r="199" ht="14.25" customHeight="1">
      <c r="A199" s="32"/>
      <c r="B199" s="32" t="s">
        <v>149</v>
      </c>
      <c r="D199" s="63"/>
      <c r="F199" s="63"/>
      <c r="H199" s="63"/>
      <c r="J199" s="63"/>
    </row>
    <row r="200" ht="14.25" customHeight="1">
      <c r="A200" s="32"/>
      <c r="B200" s="32" t="s">
        <v>150</v>
      </c>
      <c r="D200" s="63"/>
      <c r="F200" s="63"/>
      <c r="H200" s="63"/>
      <c r="J200" s="63"/>
    </row>
    <row r="201" ht="14.25" customHeight="1">
      <c r="A201" s="32"/>
      <c r="B201" s="32" t="s">
        <v>151</v>
      </c>
      <c r="D201" s="63"/>
      <c r="F201" s="63"/>
      <c r="H201" s="63"/>
      <c r="J201" s="63"/>
    </row>
    <row r="202" ht="14.25" customHeight="1">
      <c r="A202" s="47"/>
      <c r="B202" s="47" t="s">
        <v>152</v>
      </c>
      <c r="D202" s="65">
        <v>0.0</v>
      </c>
      <c r="F202" s="65">
        <v>0.0</v>
      </c>
      <c r="H202" s="65">
        <v>0.0</v>
      </c>
      <c r="J202" s="65">
        <v>0.0</v>
      </c>
    </row>
    <row r="203" ht="14.25" customHeight="1">
      <c r="A203" s="47"/>
      <c r="B203" s="47" t="s">
        <v>153</v>
      </c>
      <c r="D203" s="66">
        <v>0.0</v>
      </c>
      <c r="F203" s="66">
        <v>0.0</v>
      </c>
      <c r="H203" s="66">
        <v>0.0</v>
      </c>
      <c r="J203" s="66">
        <v>0.0</v>
      </c>
    </row>
    <row r="204" ht="14.25" customHeight="1">
      <c r="A204" s="47"/>
      <c r="B204" s="47" t="s">
        <v>154</v>
      </c>
      <c r="D204" s="63"/>
      <c r="F204" s="63"/>
      <c r="H204" s="63"/>
      <c r="J204" s="63"/>
    </row>
    <row r="205" ht="14.25" customHeight="1">
      <c r="D205" s="36" t="s">
        <v>155</v>
      </c>
      <c r="E205" s="67">
        <v>0.0</v>
      </c>
      <c r="F205" s="38"/>
      <c r="G205" s="36" t="s">
        <v>156</v>
      </c>
      <c r="H205" s="38"/>
      <c r="I205" s="38"/>
      <c r="J205" s="67">
        <v>0.0</v>
      </c>
      <c r="K205" s="17" t="s">
        <v>157</v>
      </c>
    </row>
    <row r="206" ht="14.25" customHeight="1">
      <c r="D206" s="36" t="s">
        <v>158</v>
      </c>
      <c r="E206" s="68">
        <v>1.0</v>
      </c>
      <c r="F206" s="38"/>
      <c r="G206" s="36" t="s">
        <v>159</v>
      </c>
      <c r="H206" s="38"/>
      <c r="I206" s="17" t="s">
        <v>119</v>
      </c>
      <c r="J206" s="38"/>
    </row>
    <row r="207" ht="14.25" customHeight="1"/>
    <row r="208" ht="14.25" customHeight="1">
      <c r="A208" s="12"/>
      <c r="B208" s="20" t="s">
        <v>160</v>
      </c>
      <c r="C208" s="27" t="s">
        <v>161</v>
      </c>
      <c r="D208" s="3"/>
      <c r="E208" s="3"/>
      <c r="F208" s="3"/>
      <c r="G208" s="3"/>
      <c r="H208" s="3"/>
      <c r="I208" s="3"/>
      <c r="J208" s="3"/>
      <c r="K208" s="3"/>
    </row>
    <row r="209" ht="14.25" customHeight="1">
      <c r="A209" s="12"/>
      <c r="B209" s="8"/>
      <c r="C209" s="8"/>
      <c r="D209" s="8"/>
      <c r="E209" s="8"/>
      <c r="F209" s="8"/>
      <c r="G209" s="8"/>
      <c r="H209" s="8"/>
      <c r="I209" s="8"/>
      <c r="J209" s="8"/>
      <c r="K209" s="8"/>
    </row>
    <row r="210" ht="14.25" customHeight="1"/>
    <row r="211" ht="14.25" customHeight="1">
      <c r="A211" s="32"/>
      <c r="B211" s="61" t="s">
        <v>68</v>
      </c>
      <c r="C211" s="61"/>
      <c r="D211" s="61"/>
      <c r="E211" s="61"/>
      <c r="F211" s="61"/>
      <c r="G211" s="61"/>
      <c r="H211" s="61"/>
      <c r="I211" s="61"/>
      <c r="J211" s="61"/>
      <c r="K211" s="61"/>
    </row>
    <row r="212" ht="14.25" customHeight="1">
      <c r="A212" s="48"/>
      <c r="B212" s="69" t="s">
        <v>162</v>
      </c>
      <c r="C212" s="3"/>
      <c r="D212" s="69" t="s">
        <v>163</v>
      </c>
      <c r="E212" s="3"/>
      <c r="F212" s="69" t="s">
        <v>164</v>
      </c>
      <c r="G212" s="3"/>
      <c r="H212" s="69" t="s">
        <v>165</v>
      </c>
      <c r="I212" s="3"/>
      <c r="J212" s="69" t="s">
        <v>166</v>
      </c>
      <c r="K212" s="3"/>
    </row>
    <row r="213" ht="14.25" customHeight="1">
      <c r="A213" s="63"/>
      <c r="B213" s="63" t="s">
        <v>167</v>
      </c>
      <c r="D213" s="70">
        <f>D110</f>
        <v>2494.833301</v>
      </c>
      <c r="F213" s="63">
        <v>1.0</v>
      </c>
      <c r="H213" s="71">
        <v>12000.0</v>
      </c>
      <c r="J213" s="72">
        <f>D213*H213</f>
        <v>29937999.61</v>
      </c>
    </row>
    <row r="214" ht="14.25" customHeight="1">
      <c r="A214" s="63"/>
      <c r="B214" s="63"/>
      <c r="D214" s="63"/>
      <c r="F214" s="63"/>
      <c r="H214" s="63"/>
      <c r="J214" s="63"/>
    </row>
    <row r="215" ht="14.25" customHeight="1">
      <c r="D215" s="73" t="s">
        <v>168</v>
      </c>
      <c r="E215" s="8"/>
      <c r="F215" s="8"/>
      <c r="G215" s="8"/>
      <c r="H215" s="8"/>
      <c r="I215" s="8"/>
      <c r="J215" s="74">
        <f>J213</f>
        <v>29937999.61</v>
      </c>
      <c r="K215" s="11"/>
    </row>
    <row r="216" ht="14.25" customHeight="1"/>
    <row r="217" ht="14.25" customHeight="1">
      <c r="A217" s="48"/>
      <c r="B217" s="75" t="s">
        <v>169</v>
      </c>
      <c r="C217" s="76"/>
      <c r="D217" s="76"/>
      <c r="E217" s="77"/>
      <c r="F217" s="32"/>
      <c r="G217" s="75" t="s">
        <v>169</v>
      </c>
      <c r="H217" s="76"/>
      <c r="I217" s="76"/>
      <c r="J217" s="77"/>
    </row>
    <row r="218" ht="14.25" customHeight="1">
      <c r="A218" s="47"/>
      <c r="B218" s="78"/>
      <c r="C218" s="79" t="s">
        <v>170</v>
      </c>
      <c r="D218" s="79" t="s">
        <v>171</v>
      </c>
      <c r="E218" s="80" t="s">
        <v>172</v>
      </c>
      <c r="F218" s="81"/>
      <c r="G218" s="78"/>
      <c r="H218" s="79" t="s">
        <v>170</v>
      </c>
      <c r="I218" s="79" t="s">
        <v>171</v>
      </c>
      <c r="J218" s="80" t="s">
        <v>172</v>
      </c>
      <c r="K218" s="32"/>
    </row>
    <row r="219" ht="14.25" customHeight="1">
      <c r="A219" s="47"/>
      <c r="B219" s="82" t="s">
        <v>173</v>
      </c>
      <c r="C219" s="83">
        <v>0.897</v>
      </c>
      <c r="D219" s="84">
        <v>0.98</v>
      </c>
      <c r="E219" s="85">
        <v>0.85</v>
      </c>
      <c r="F219" s="86"/>
      <c r="G219" s="82" t="s">
        <v>174</v>
      </c>
      <c r="H219" s="87">
        <f>0.897/0.984
</f>
        <v>0.9115853659</v>
      </c>
      <c r="I219" s="84">
        <v>0.98</v>
      </c>
      <c r="J219" s="85">
        <v>0.85</v>
      </c>
      <c r="K219" s="88"/>
      <c r="L219" s="89"/>
    </row>
    <row r="220" ht="14.25" customHeight="1">
      <c r="A220" s="63"/>
      <c r="B220" s="63"/>
    </row>
    <row r="221" ht="14.25" customHeight="1">
      <c r="A221" s="63"/>
      <c r="B221" s="63"/>
      <c r="K221" s="90"/>
    </row>
    <row r="222" ht="14.25" customHeight="1">
      <c r="A222" s="32"/>
      <c r="B222" s="91"/>
      <c r="C222" s="61"/>
      <c r="D222" s="61"/>
      <c r="E222" s="61"/>
      <c r="F222" s="61"/>
      <c r="G222" s="61"/>
      <c r="H222" s="61"/>
      <c r="I222" s="61"/>
      <c r="J222" s="61"/>
      <c r="K222" s="61"/>
    </row>
    <row r="223" ht="14.25" customHeight="1">
      <c r="A223" s="36"/>
      <c r="B223" s="92" t="s">
        <v>162</v>
      </c>
      <c r="C223" s="88" t="s">
        <v>163</v>
      </c>
      <c r="D223" s="88" t="s">
        <v>175</v>
      </c>
      <c r="E223" s="88" t="s">
        <v>176</v>
      </c>
      <c r="F223" s="81" t="s">
        <v>177</v>
      </c>
      <c r="G223" s="88" t="s">
        <v>178</v>
      </c>
      <c r="H223" s="88" t="s">
        <v>136</v>
      </c>
      <c r="I223" s="88" t="s">
        <v>179</v>
      </c>
      <c r="J223" s="88" t="s">
        <v>180</v>
      </c>
      <c r="K223" s="88" t="s">
        <v>181</v>
      </c>
    </row>
    <row r="224" ht="14.25" customHeight="1">
      <c r="A224" s="29"/>
      <c r="B224" s="93" t="s">
        <v>182</v>
      </c>
      <c r="C224" s="94">
        <f>1157.6795+(1997.867*2)</f>
        <v>5153.4135</v>
      </c>
      <c r="D224" s="95">
        <v>15472.02</v>
      </c>
      <c r="E224" s="96">
        <f>H219*I219*J219</f>
        <v>0.7593506098</v>
      </c>
      <c r="F224" s="97">
        <f t="shared" ref="F224:F239" si="1">C224*D224*E224</f>
        <v>60545846.42</v>
      </c>
      <c r="G224" s="98"/>
      <c r="H224" s="98"/>
      <c r="I224" s="98"/>
      <c r="J224" s="98"/>
      <c r="K224" s="99"/>
    </row>
    <row r="225" ht="14.25" customHeight="1">
      <c r="A225" s="29"/>
      <c r="B225" s="93" t="s">
        <v>183</v>
      </c>
      <c r="C225" s="94">
        <v>2339.228</v>
      </c>
      <c r="D225" s="95">
        <v>14303.31</v>
      </c>
      <c r="E225" s="96">
        <f>H219*I219*J219</f>
        <v>0.7593506098</v>
      </c>
      <c r="F225" s="97">
        <f t="shared" si="1"/>
        <v>25406886.71</v>
      </c>
      <c r="G225" s="98"/>
      <c r="H225" s="98"/>
      <c r="I225" s="98"/>
      <c r="J225" s="98"/>
      <c r="K225" s="99"/>
    </row>
    <row r="226" ht="14.25" customHeight="1">
      <c r="A226" s="29"/>
      <c r="B226" s="93" t="s">
        <v>184</v>
      </c>
      <c r="C226" s="94">
        <v>77.2103</v>
      </c>
      <c r="D226" s="100">
        <v>25932.0</v>
      </c>
      <c r="E226" s="96">
        <f>C219*D219*E219</f>
        <v>0.747201</v>
      </c>
      <c r="F226" s="97">
        <f t="shared" si="1"/>
        <v>1496058.918</v>
      </c>
      <c r="G226" s="98"/>
      <c r="H226" s="98"/>
      <c r="I226" s="98"/>
      <c r="J226" s="98"/>
      <c r="K226" s="99"/>
    </row>
    <row r="227" ht="14.25" customHeight="1">
      <c r="A227" s="29"/>
      <c r="B227" s="93" t="s">
        <v>185</v>
      </c>
      <c r="C227" s="94">
        <v>78.5544</v>
      </c>
      <c r="D227" s="101">
        <v>29750.0</v>
      </c>
      <c r="E227" s="96">
        <f>D219*E219</f>
        <v>0.833</v>
      </c>
      <c r="F227" s="97">
        <f t="shared" si="1"/>
        <v>1946715.502</v>
      </c>
      <c r="G227" s="98"/>
      <c r="H227" s="98"/>
      <c r="I227" s="98"/>
      <c r="J227" s="98"/>
      <c r="K227" s="99"/>
    </row>
    <row r="228" ht="14.25" customHeight="1">
      <c r="A228" s="29"/>
      <c r="B228" s="93" t="s">
        <v>186</v>
      </c>
      <c r="C228" s="94">
        <v>648.9445</v>
      </c>
      <c r="D228" s="101">
        <v>1800.0</v>
      </c>
      <c r="E228" s="96">
        <f>D219*E219</f>
        <v>0.833</v>
      </c>
      <c r="F228" s="97">
        <f t="shared" si="1"/>
        <v>973027.3833</v>
      </c>
      <c r="G228" s="98"/>
      <c r="H228" s="98"/>
      <c r="I228" s="98"/>
      <c r="J228" s="98"/>
      <c r="K228" s="99"/>
    </row>
    <row r="229" ht="14.25" customHeight="1">
      <c r="A229" s="29"/>
      <c r="B229" s="93" t="s">
        <v>187</v>
      </c>
      <c r="C229" s="94">
        <v>29.0532</v>
      </c>
      <c r="D229" s="95">
        <v>14303.31</v>
      </c>
      <c r="E229" s="96">
        <f>H219*I219*J219</f>
        <v>0.7593506098</v>
      </c>
      <c r="F229" s="97">
        <f t="shared" si="1"/>
        <v>315553.4052</v>
      </c>
      <c r="G229" s="98"/>
      <c r="H229" s="98"/>
      <c r="I229" s="98"/>
      <c r="J229" s="98"/>
      <c r="K229" s="99"/>
    </row>
    <row r="230" ht="14.25" customHeight="1">
      <c r="A230" s="29"/>
      <c r="B230" s="93" t="s">
        <v>188</v>
      </c>
      <c r="C230" s="94">
        <v>90.8672</v>
      </c>
      <c r="D230" s="95">
        <v>14303.31</v>
      </c>
      <c r="E230" s="96">
        <f>H219*I219*J219</f>
        <v>0.7593506098</v>
      </c>
      <c r="F230" s="97">
        <f t="shared" si="1"/>
        <v>986929.3015</v>
      </c>
      <c r="G230" s="98"/>
      <c r="H230" s="98"/>
      <c r="I230" s="98"/>
      <c r="J230" s="98"/>
      <c r="K230" s="99"/>
    </row>
    <row r="231" ht="14.25" customHeight="1">
      <c r="A231" s="29"/>
      <c r="B231" s="102" t="s">
        <v>189</v>
      </c>
      <c r="C231" s="103">
        <v>4.0</v>
      </c>
      <c r="D231" s="101">
        <v>74342.18</v>
      </c>
      <c r="E231" s="96">
        <f>H219*I219*J219</f>
        <v>0.7593506098</v>
      </c>
      <c r="F231" s="97">
        <f t="shared" si="1"/>
        <v>225807.1189</v>
      </c>
      <c r="G231" s="98"/>
      <c r="H231" s="98"/>
      <c r="I231" s="98"/>
      <c r="J231" s="98"/>
      <c r="K231" s="99"/>
    </row>
    <row r="232" ht="15.0" customHeight="1">
      <c r="A232" s="29"/>
      <c r="B232" s="102" t="s">
        <v>190</v>
      </c>
      <c r="C232" s="96">
        <v>4684.46</v>
      </c>
      <c r="D232" s="100">
        <v>25932.0</v>
      </c>
      <c r="E232" s="96">
        <f>C219*D219*E219</f>
        <v>0.747201</v>
      </c>
      <c r="F232" s="97">
        <f t="shared" si="1"/>
        <v>90768047.25</v>
      </c>
      <c r="G232" s="98"/>
      <c r="H232" s="98"/>
      <c r="I232" s="98"/>
      <c r="J232" s="98"/>
      <c r="K232" s="99"/>
    </row>
    <row r="233" ht="14.25" customHeight="1">
      <c r="A233" s="29"/>
      <c r="B233" s="102" t="s">
        <v>191</v>
      </c>
      <c r="C233" s="94">
        <f>47*4.5</f>
        <v>211.5</v>
      </c>
      <c r="D233" s="100">
        <v>64182.58</v>
      </c>
      <c r="E233" s="96">
        <f>H219*I219*J219</f>
        <v>0.7593506098</v>
      </c>
      <c r="F233" s="97">
        <f t="shared" si="1"/>
        <v>10307892.69</v>
      </c>
      <c r="G233" s="98"/>
      <c r="H233" s="98"/>
      <c r="I233" s="98"/>
      <c r="J233" s="98"/>
      <c r="K233" s="99"/>
    </row>
    <row r="234" ht="14.25" customHeight="1">
      <c r="A234" s="29"/>
      <c r="B234" s="102" t="s">
        <v>192</v>
      </c>
      <c r="C234" s="94">
        <v>1348.44</v>
      </c>
      <c r="D234" s="100">
        <v>30858.0</v>
      </c>
      <c r="E234" s="96">
        <f>C219*D219*E219</f>
        <v>0.747201</v>
      </c>
      <c r="F234" s="97">
        <f t="shared" si="1"/>
        <v>31091154.3</v>
      </c>
      <c r="G234" s="98"/>
      <c r="H234" s="98"/>
      <c r="I234" s="98"/>
      <c r="J234" s="98"/>
      <c r="K234" s="99"/>
    </row>
    <row r="235" ht="14.25" customHeight="1">
      <c r="A235" s="29"/>
      <c r="B235" s="102" t="s">
        <v>193</v>
      </c>
      <c r="C235" s="94">
        <f>6*4.5</f>
        <v>27</v>
      </c>
      <c r="D235" s="101">
        <v>170711.8</v>
      </c>
      <c r="E235" s="96">
        <f>H219*I219*J219</f>
        <v>0.7593506098</v>
      </c>
      <c r="F235" s="97">
        <f t="shared" si="1"/>
        <v>3500012.954</v>
      </c>
      <c r="G235" s="98"/>
      <c r="H235" s="98"/>
      <c r="I235" s="98"/>
      <c r="J235" s="98"/>
      <c r="K235" s="99"/>
    </row>
    <row r="236" ht="14.25" customHeight="1">
      <c r="A236" s="29"/>
      <c r="B236" s="102" t="s">
        <v>194</v>
      </c>
      <c r="C236" s="94">
        <v>271.07</v>
      </c>
      <c r="D236" s="101">
        <v>30858.0</v>
      </c>
      <c r="E236" s="96">
        <f>C219*D219*E219</f>
        <v>0.747201</v>
      </c>
      <c r="F236" s="97">
        <f t="shared" si="1"/>
        <v>6250095.811</v>
      </c>
      <c r="G236" s="98"/>
      <c r="H236" s="98"/>
      <c r="I236" s="98"/>
      <c r="J236" s="98"/>
      <c r="K236" s="99"/>
    </row>
    <row r="237" ht="14.25" customHeight="1">
      <c r="A237" s="29"/>
      <c r="B237" s="102" t="s">
        <v>195</v>
      </c>
      <c r="C237" s="94">
        <f>4.5*2</f>
        <v>9</v>
      </c>
      <c r="D237" s="101">
        <v>170711.8</v>
      </c>
      <c r="E237" s="96">
        <f>H219*I219*J219</f>
        <v>0.7593506098</v>
      </c>
      <c r="F237" s="97">
        <f t="shared" si="1"/>
        <v>1166670.985</v>
      </c>
      <c r="G237" s="98"/>
      <c r="H237" s="98"/>
      <c r="I237" s="98"/>
      <c r="J237" s="98"/>
      <c r="K237" s="99"/>
    </row>
    <row r="238" ht="14.25" customHeight="1">
      <c r="A238" s="29"/>
      <c r="B238" s="102" t="s">
        <v>196</v>
      </c>
      <c r="C238" s="94">
        <f>331.2957+95.2306+228.526</f>
        <v>655.0523</v>
      </c>
      <c r="D238" s="95">
        <v>3410.47</v>
      </c>
      <c r="E238" s="96">
        <f>H219*I219*J219</f>
        <v>0.7593506098</v>
      </c>
      <c r="F238" s="97">
        <f t="shared" si="1"/>
        <v>1696416.764</v>
      </c>
      <c r="G238" s="98"/>
      <c r="H238" s="98"/>
      <c r="I238" s="98"/>
      <c r="J238" s="98"/>
      <c r="K238" s="99"/>
    </row>
    <row r="239" ht="14.25" customHeight="1">
      <c r="A239" s="29"/>
      <c r="B239" s="102" t="s">
        <v>197</v>
      </c>
      <c r="C239" s="94">
        <f>65.2937+23.3945+(53.8359*2)+30.3982+(45.5784*5)+115.4046+230.1627+ 38.3031+84.9232+22.1762+52.6868+46.5661</f>
        <v>1044.8729</v>
      </c>
      <c r="D239" s="95">
        <v>14303.31</v>
      </c>
      <c r="E239" s="96">
        <f>H219*I219*J219</f>
        <v>0.7593506098</v>
      </c>
      <c r="F239" s="97">
        <f t="shared" si="1"/>
        <v>11348601.93</v>
      </c>
      <c r="G239" s="98"/>
      <c r="H239" s="98"/>
      <c r="I239" s="98"/>
      <c r="J239" s="98"/>
      <c r="K239" s="99"/>
    </row>
    <row r="240" ht="14.25" customHeight="1">
      <c r="A240" s="63"/>
      <c r="B240" s="63"/>
      <c r="G240" s="73" t="s">
        <v>198</v>
      </c>
      <c r="H240" s="8"/>
      <c r="I240" s="8"/>
      <c r="J240" s="104">
        <f>SUM(F224:F239)</f>
        <v>248025717.4</v>
      </c>
      <c r="K240" s="105"/>
    </row>
    <row r="241" ht="14.25" customHeight="1">
      <c r="A241" s="29"/>
      <c r="B241" s="31"/>
      <c r="G241" s="98"/>
      <c r="H241" s="98"/>
      <c r="I241" s="98"/>
      <c r="J241" s="98"/>
      <c r="K241" s="99"/>
    </row>
    <row r="242" ht="14.25" customHeight="1">
      <c r="A242" s="32"/>
      <c r="B242" s="91" t="s">
        <v>199</v>
      </c>
      <c r="C242" s="61"/>
      <c r="D242" s="61"/>
      <c r="E242" s="61"/>
      <c r="F242" s="61"/>
      <c r="G242" s="61"/>
      <c r="H242" s="61"/>
      <c r="I242" s="61"/>
      <c r="J242" s="61"/>
      <c r="K242" s="61"/>
    </row>
    <row r="243" ht="14.25" customHeight="1">
      <c r="A243" s="29"/>
      <c r="B243" s="92" t="s">
        <v>162</v>
      </c>
      <c r="C243" s="88" t="s">
        <v>163</v>
      </c>
      <c r="D243" s="88" t="s">
        <v>175</v>
      </c>
      <c r="E243" s="88" t="s">
        <v>176</v>
      </c>
      <c r="F243" s="81" t="s">
        <v>177</v>
      </c>
      <c r="G243" s="88" t="s">
        <v>178</v>
      </c>
      <c r="H243" s="88" t="s">
        <v>136</v>
      </c>
      <c r="I243" s="88" t="s">
        <v>179</v>
      </c>
      <c r="J243" s="88" t="s">
        <v>180</v>
      </c>
      <c r="K243" s="88" t="s">
        <v>181</v>
      </c>
    </row>
    <row r="244" ht="14.25" customHeight="1">
      <c r="A244" s="29"/>
      <c r="B244" s="93" t="s">
        <v>200</v>
      </c>
      <c r="C244" s="106">
        <v>3.0</v>
      </c>
      <c r="D244" s="107">
        <v>3000000.0</v>
      </c>
      <c r="E244" s="96">
        <f>D219*E219</f>
        <v>0.833</v>
      </c>
      <c r="F244" s="108">
        <f>C244*D244*E244</f>
        <v>7497000</v>
      </c>
      <c r="G244" s="98"/>
      <c r="H244" s="98"/>
      <c r="I244" s="98"/>
      <c r="J244" s="98"/>
      <c r="K244" s="99"/>
    </row>
    <row r="245" ht="14.25" customHeight="1">
      <c r="A245" s="29"/>
      <c r="B245" s="31"/>
      <c r="C245" s="96"/>
      <c r="D245" s="96"/>
      <c r="E245" s="96"/>
      <c r="F245" s="96"/>
      <c r="G245" s="98"/>
      <c r="H245" s="98"/>
      <c r="I245" s="98"/>
      <c r="J245" s="98"/>
      <c r="K245" s="99"/>
    </row>
    <row r="246" ht="14.25" customHeight="1">
      <c r="A246" s="29"/>
      <c r="B246" s="93" t="s">
        <v>201</v>
      </c>
      <c r="C246" s="106">
        <v>1.0</v>
      </c>
      <c r="D246" s="107">
        <v>3800000.0</v>
      </c>
      <c r="E246" s="96">
        <f>D219*E219</f>
        <v>0.833</v>
      </c>
      <c r="F246" s="108">
        <f>C246*D246*E246</f>
        <v>3165400</v>
      </c>
      <c r="G246" s="98"/>
      <c r="H246" s="98"/>
      <c r="I246" s="98"/>
      <c r="J246" s="98"/>
      <c r="K246" s="99"/>
    </row>
    <row r="247" ht="14.25" customHeight="1">
      <c r="A247" s="29"/>
      <c r="B247" s="93"/>
      <c r="C247" s="96"/>
      <c r="D247" s="96"/>
      <c r="E247" s="96"/>
      <c r="F247" s="96"/>
      <c r="G247" s="98"/>
      <c r="H247" s="98"/>
      <c r="I247" s="98"/>
      <c r="J247" s="98"/>
      <c r="K247" s="99"/>
    </row>
    <row r="248" ht="14.25" customHeight="1">
      <c r="A248" s="29"/>
      <c r="B248" s="93" t="s">
        <v>202</v>
      </c>
      <c r="C248" s="106">
        <v>1.0</v>
      </c>
      <c r="D248" s="107">
        <v>1000000.0</v>
      </c>
      <c r="E248" s="96">
        <f>D219*E219</f>
        <v>0.833</v>
      </c>
      <c r="F248" s="108">
        <f>C248*D248*E248</f>
        <v>833000</v>
      </c>
      <c r="G248" s="98"/>
      <c r="H248" s="98"/>
      <c r="I248" s="98"/>
      <c r="J248" s="98"/>
      <c r="K248" s="99"/>
    </row>
    <row r="249" ht="14.25" customHeight="1">
      <c r="A249" s="29"/>
      <c r="B249" s="93"/>
      <c r="C249" s="96"/>
      <c r="D249" s="96"/>
      <c r="E249" s="96"/>
      <c r="F249" s="96"/>
      <c r="G249" s="98"/>
      <c r="H249" s="98"/>
      <c r="I249" s="98"/>
      <c r="J249" s="98"/>
      <c r="K249" s="99"/>
    </row>
    <row r="250" ht="14.25" customHeight="1">
      <c r="A250" s="29"/>
      <c r="B250" s="93"/>
      <c r="C250" s="96"/>
      <c r="D250" s="96"/>
      <c r="E250" s="96"/>
      <c r="F250" s="96"/>
      <c r="G250" s="98"/>
      <c r="H250" s="98"/>
      <c r="I250" s="98"/>
      <c r="J250" s="98"/>
      <c r="K250" s="99"/>
    </row>
    <row r="251" ht="14.25" customHeight="1">
      <c r="A251" s="29"/>
      <c r="B251" s="31"/>
      <c r="C251" s="96"/>
      <c r="D251" s="96"/>
      <c r="E251" s="96"/>
      <c r="F251" s="96"/>
      <c r="G251" s="98"/>
      <c r="H251" s="98"/>
      <c r="I251" s="98"/>
      <c r="J251" s="98"/>
      <c r="K251" s="99"/>
    </row>
    <row r="252" ht="14.25" customHeight="1">
      <c r="A252" s="29"/>
      <c r="B252" s="31"/>
      <c r="G252" s="98"/>
      <c r="H252" s="98"/>
      <c r="I252" s="98"/>
      <c r="J252" s="98"/>
      <c r="K252" s="99"/>
    </row>
    <row r="253" ht="14.25" customHeight="1">
      <c r="A253" s="29"/>
      <c r="B253" s="29"/>
      <c r="G253" s="98"/>
      <c r="H253" s="98"/>
      <c r="I253" s="98"/>
      <c r="J253" s="98"/>
      <c r="K253" s="99"/>
    </row>
    <row r="254" ht="14.25" customHeight="1">
      <c r="A254" s="63"/>
      <c r="B254" s="63"/>
      <c r="G254" s="73" t="s">
        <v>198</v>
      </c>
      <c r="H254" s="8"/>
      <c r="I254" s="8"/>
      <c r="J254" s="104">
        <f>SUM(F244:F249)</f>
        <v>11495400</v>
      </c>
      <c r="K254" s="105"/>
    </row>
    <row r="255" ht="14.25" customHeight="1"/>
    <row r="256" ht="14.25" customHeight="1">
      <c r="A256" s="12"/>
      <c r="B256" s="20" t="s">
        <v>203</v>
      </c>
      <c r="C256" s="27" t="s">
        <v>204</v>
      </c>
      <c r="D256" s="3"/>
      <c r="E256" s="3"/>
      <c r="F256" s="3"/>
      <c r="G256" s="3"/>
      <c r="H256" s="3"/>
      <c r="I256" s="3"/>
      <c r="J256" s="3"/>
      <c r="K256" s="3"/>
    </row>
    <row r="257" ht="14.25" customHeight="1">
      <c r="A257" s="12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ht="14.25" customHeight="1"/>
    <row r="259" ht="14.25" customHeight="1"/>
    <row r="260" ht="14.25" customHeight="1">
      <c r="F260" s="109" t="s">
        <v>205</v>
      </c>
      <c r="G260" s="73" t="s">
        <v>206</v>
      </c>
      <c r="H260" s="8"/>
      <c r="I260" s="8"/>
      <c r="J260" s="17" t="s">
        <v>119</v>
      </c>
    </row>
    <row r="261" ht="14.25" customHeight="1"/>
    <row r="262" ht="14.25" customHeight="1"/>
    <row r="263" ht="14.25" customHeight="1"/>
    <row r="264" ht="14.25" customHeight="1">
      <c r="A264" s="12"/>
      <c r="B264" s="20" t="s">
        <v>207</v>
      </c>
      <c r="C264" s="27" t="s">
        <v>208</v>
      </c>
      <c r="D264" s="3"/>
      <c r="E264" s="3"/>
      <c r="F264" s="3"/>
      <c r="G264" s="3"/>
      <c r="H264" s="3"/>
      <c r="I264" s="3"/>
      <c r="J264" s="3"/>
      <c r="K264" s="3"/>
    </row>
    <row r="265" ht="14.25" customHeight="1">
      <c r="A265" s="12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ht="14.25" customHeight="1"/>
    <row r="267" ht="14.25" customHeight="1">
      <c r="C267" s="17" t="s">
        <v>209</v>
      </c>
      <c r="J267" s="63" t="s">
        <v>119</v>
      </c>
    </row>
    <row r="268" ht="14.25" customHeight="1">
      <c r="C268" s="17" t="s">
        <v>210</v>
      </c>
      <c r="J268" s="104">
        <f>J240+J254</f>
        <v>259521117.4</v>
      </c>
      <c r="K268" s="105"/>
    </row>
    <row r="269" ht="14.25" customHeight="1">
      <c r="C269" s="17" t="s">
        <v>211</v>
      </c>
      <c r="J269" s="63" t="s">
        <v>119</v>
      </c>
    </row>
    <row r="270" ht="14.25" customHeight="1">
      <c r="J270" s="63"/>
      <c r="K270" s="63"/>
    </row>
    <row r="271" ht="14.25" customHeight="1">
      <c r="J271" s="63"/>
      <c r="K271" s="63"/>
    </row>
    <row r="272" ht="14.25" customHeight="1"/>
    <row r="273" ht="14.25" customHeight="1"/>
    <row r="274" ht="14.25" customHeight="1">
      <c r="A274" s="12"/>
      <c r="B274" s="20" t="s">
        <v>212</v>
      </c>
      <c r="C274" s="27" t="s">
        <v>213</v>
      </c>
      <c r="D274" s="3"/>
      <c r="E274" s="3"/>
      <c r="F274" s="3"/>
      <c r="G274" s="3"/>
      <c r="H274" s="3"/>
      <c r="I274" s="3"/>
      <c r="J274" s="3"/>
      <c r="K274" s="3"/>
    </row>
    <row r="275" ht="14.25" customHeight="1">
      <c r="A275" s="12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>
      <c r="A286" s="12"/>
      <c r="B286" s="20" t="s">
        <v>214</v>
      </c>
      <c r="C286" s="27" t="s">
        <v>215</v>
      </c>
      <c r="D286" s="3"/>
      <c r="E286" s="3"/>
      <c r="F286" s="3"/>
      <c r="G286" s="3"/>
      <c r="H286" s="3"/>
      <c r="I286" s="3"/>
      <c r="J286" s="3"/>
      <c r="K286" s="3"/>
    </row>
    <row r="287" ht="14.25" customHeight="1">
      <c r="A287" s="12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ht="14.25" customHeight="1"/>
    <row r="289" ht="14.25" customHeight="1"/>
    <row r="290" ht="14.25" customHeight="1">
      <c r="A290" s="32"/>
      <c r="B290" s="32" t="s">
        <v>216</v>
      </c>
    </row>
    <row r="291" ht="14.25" customHeight="1">
      <c r="C291" s="110" t="s">
        <v>217</v>
      </c>
      <c r="J291" s="111">
        <f>J268</f>
        <v>259521117.4</v>
      </c>
      <c r="K291" s="112"/>
    </row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>
      <c r="C299" s="32" t="s">
        <v>6</v>
      </c>
    </row>
    <row r="300" ht="14.25" customHeight="1">
      <c r="C300" s="17" t="s">
        <v>218</v>
      </c>
    </row>
    <row r="301" ht="14.25" customHeight="1">
      <c r="C301" s="17" t="s">
        <v>219</v>
      </c>
    </row>
    <row r="302" ht="14.25" customHeight="1">
      <c r="C302" s="17" t="s">
        <v>220</v>
      </c>
    </row>
    <row r="303" ht="14.25" customHeight="1">
      <c r="C303" s="17" t="s">
        <v>221</v>
      </c>
    </row>
    <row r="304" ht="14.25" customHeight="1">
      <c r="C304" s="17" t="s">
        <v>222</v>
      </c>
    </row>
    <row r="305" ht="14.25" customHeight="1"/>
    <row r="306" ht="14.25" customHeight="1"/>
    <row r="307" ht="14.25" customHeight="1"/>
    <row r="308" ht="14.25" customHeight="1">
      <c r="A308" s="12"/>
      <c r="B308" s="20" t="s">
        <v>223</v>
      </c>
      <c r="C308" s="27" t="s">
        <v>224</v>
      </c>
      <c r="D308" s="3"/>
      <c r="E308" s="3"/>
      <c r="F308" s="3"/>
      <c r="G308" s="3"/>
      <c r="H308" s="3"/>
      <c r="I308" s="3"/>
      <c r="J308" s="3"/>
      <c r="K308" s="3"/>
    </row>
    <row r="309" ht="14.25" customHeight="1">
      <c r="A309" s="12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>
      <c r="A330" s="12"/>
      <c r="B330" s="20" t="s">
        <v>225</v>
      </c>
      <c r="C330" s="27" t="s">
        <v>226</v>
      </c>
      <c r="D330" s="3"/>
      <c r="E330" s="3"/>
      <c r="F330" s="3"/>
      <c r="G330" s="3"/>
      <c r="H330" s="3"/>
      <c r="I330" s="3"/>
      <c r="J330" s="3"/>
      <c r="K330" s="3"/>
    </row>
    <row r="331" ht="14.25" customHeight="1">
      <c r="A331" s="12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128">
    <mergeCell ref="D193:E193"/>
    <mergeCell ref="F193:G193"/>
    <mergeCell ref="H193:I193"/>
    <mergeCell ref="J193:K193"/>
    <mergeCell ref="F194:G194"/>
    <mergeCell ref="H194:I194"/>
    <mergeCell ref="J194:K194"/>
    <mergeCell ref="C194:E194"/>
    <mergeCell ref="D195:E195"/>
    <mergeCell ref="F195:G195"/>
    <mergeCell ref="H195:I195"/>
    <mergeCell ref="J195:K195"/>
    <mergeCell ref="D196:E196"/>
    <mergeCell ref="F196:G196"/>
    <mergeCell ref="B46:B47"/>
    <mergeCell ref="B51:B52"/>
    <mergeCell ref="B73:B74"/>
    <mergeCell ref="B101:B102"/>
    <mergeCell ref="B116:B117"/>
    <mergeCell ref="B177:B178"/>
    <mergeCell ref="B188:B189"/>
    <mergeCell ref="B1:K3"/>
    <mergeCell ref="B22:B23"/>
    <mergeCell ref="C22:E23"/>
    <mergeCell ref="F22:H23"/>
    <mergeCell ref="C46:G47"/>
    <mergeCell ref="H46:I47"/>
    <mergeCell ref="J46:K47"/>
    <mergeCell ref="C51:K52"/>
    <mergeCell ref="C73:K74"/>
    <mergeCell ref="B81:F81"/>
    <mergeCell ref="B91:F91"/>
    <mergeCell ref="B95:F95"/>
    <mergeCell ref="C101:K102"/>
    <mergeCell ref="B104:E104"/>
    <mergeCell ref="C116:K117"/>
    <mergeCell ref="B123:K124"/>
    <mergeCell ref="C177:K178"/>
    <mergeCell ref="B181:C181"/>
    <mergeCell ref="D181:E181"/>
    <mergeCell ref="F181:G181"/>
    <mergeCell ref="H181:I181"/>
    <mergeCell ref="C184:E184"/>
    <mergeCell ref="C188:K189"/>
    <mergeCell ref="B192:C192"/>
    <mergeCell ref="D192:E192"/>
    <mergeCell ref="F192:G192"/>
    <mergeCell ref="H192:I192"/>
    <mergeCell ref="J192:K192"/>
    <mergeCell ref="H196:I196"/>
    <mergeCell ref="J196:K196"/>
    <mergeCell ref="H200:I200"/>
    <mergeCell ref="J200:K200"/>
    <mergeCell ref="B213:C213"/>
    <mergeCell ref="D213:E213"/>
    <mergeCell ref="F213:G213"/>
    <mergeCell ref="H213:I213"/>
    <mergeCell ref="J213:K213"/>
    <mergeCell ref="B214:C214"/>
    <mergeCell ref="D214:E214"/>
    <mergeCell ref="J214:K214"/>
    <mergeCell ref="F214:G214"/>
    <mergeCell ref="H214:I214"/>
    <mergeCell ref="D215:I215"/>
    <mergeCell ref="B217:E217"/>
    <mergeCell ref="G217:J217"/>
    <mergeCell ref="B220:C220"/>
    <mergeCell ref="B221:C221"/>
    <mergeCell ref="B240:C240"/>
    <mergeCell ref="G240:I240"/>
    <mergeCell ref="J240:K240"/>
    <mergeCell ref="B254:C254"/>
    <mergeCell ref="J254:K254"/>
    <mergeCell ref="B256:B257"/>
    <mergeCell ref="C256:K257"/>
    <mergeCell ref="G254:I254"/>
    <mergeCell ref="G260:I260"/>
    <mergeCell ref="B264:B265"/>
    <mergeCell ref="C264:K265"/>
    <mergeCell ref="J267:K267"/>
    <mergeCell ref="J268:K268"/>
    <mergeCell ref="J269:K269"/>
    <mergeCell ref="D197:E197"/>
    <mergeCell ref="F197:G197"/>
    <mergeCell ref="H197:I197"/>
    <mergeCell ref="J197:K197"/>
    <mergeCell ref="F198:G198"/>
    <mergeCell ref="H198:I198"/>
    <mergeCell ref="J198:K198"/>
    <mergeCell ref="D198:E198"/>
    <mergeCell ref="D199:E199"/>
    <mergeCell ref="F199:G199"/>
    <mergeCell ref="H199:I199"/>
    <mergeCell ref="J199:K199"/>
    <mergeCell ref="D200:E200"/>
    <mergeCell ref="F200:G200"/>
    <mergeCell ref="D201:E201"/>
    <mergeCell ref="F201:G201"/>
    <mergeCell ref="H201:I201"/>
    <mergeCell ref="J201:K201"/>
    <mergeCell ref="F202:G202"/>
    <mergeCell ref="H202:I202"/>
    <mergeCell ref="J202:K202"/>
    <mergeCell ref="H204:I204"/>
    <mergeCell ref="J204:K204"/>
    <mergeCell ref="D202:E202"/>
    <mergeCell ref="D203:E203"/>
    <mergeCell ref="F203:G203"/>
    <mergeCell ref="H203:I203"/>
    <mergeCell ref="J203:K203"/>
    <mergeCell ref="D204:E204"/>
    <mergeCell ref="F204:G204"/>
    <mergeCell ref="B208:B209"/>
    <mergeCell ref="C208:K209"/>
    <mergeCell ref="B212:C212"/>
    <mergeCell ref="D212:E212"/>
    <mergeCell ref="F212:G212"/>
    <mergeCell ref="H212:I212"/>
    <mergeCell ref="J212:K212"/>
    <mergeCell ref="B330:B331"/>
    <mergeCell ref="C330:K331"/>
    <mergeCell ref="B274:B275"/>
    <mergeCell ref="C274:K275"/>
    <mergeCell ref="B286:B287"/>
    <mergeCell ref="C286:K287"/>
    <mergeCell ref="J291:K291"/>
    <mergeCell ref="B308:B309"/>
    <mergeCell ref="C308:K309"/>
  </mergeCells>
  <printOptions/>
  <pageMargins bottom="0.75" footer="0.0" header="0.0" left="0.25" right="0.25" top="0.75"/>
  <pageSetup paperSize="9" scale="93" orientation="portrait"/>
  <headerFooter>
    <oddHeader>&amp;C &amp;RAVALUO  XXXXX-XXX-XX 22 DE OCTUBRE DEL 2024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63.86"/>
    <col customWidth="1" min="5" max="5" width="39.14"/>
    <col customWidth="1" min="6" max="6" width="54.43"/>
  </cols>
  <sheetData>
    <row r="1">
      <c r="B1" s="113"/>
      <c r="C1" s="113"/>
      <c r="D1" s="113"/>
      <c r="E1" s="113"/>
      <c r="F1" s="113"/>
      <c r="G1" s="113"/>
      <c r="H1" s="113"/>
    </row>
    <row r="2">
      <c r="B2" s="89" t="s">
        <v>227</v>
      </c>
      <c r="C2" s="113"/>
      <c r="D2" s="113"/>
      <c r="E2" s="113"/>
      <c r="F2" s="113"/>
      <c r="G2" s="113"/>
      <c r="H2" s="113"/>
    </row>
    <row r="3">
      <c r="B3" s="89" t="s">
        <v>228</v>
      </c>
      <c r="C3" s="113"/>
      <c r="D3" s="113"/>
      <c r="E3" s="113"/>
      <c r="F3" s="113"/>
      <c r="G3" s="113"/>
      <c r="H3" s="113"/>
    </row>
    <row r="4">
      <c r="B4" s="89" t="s">
        <v>229</v>
      </c>
      <c r="C4" s="113"/>
      <c r="D4" s="113"/>
      <c r="E4" s="113"/>
      <c r="F4" s="113"/>
      <c r="G4" s="113"/>
      <c r="H4" s="113"/>
    </row>
    <row r="5">
      <c r="B5" s="89" t="s">
        <v>230</v>
      </c>
      <c r="C5" s="113"/>
      <c r="D5" s="113"/>
      <c r="E5" s="113"/>
      <c r="F5" s="113"/>
      <c r="G5" s="113"/>
      <c r="H5" s="113"/>
    </row>
    <row r="6">
      <c r="B6" s="89" t="s">
        <v>231</v>
      </c>
      <c r="C6" s="113"/>
      <c r="D6" s="113"/>
      <c r="E6" s="113"/>
      <c r="F6" s="113"/>
      <c r="G6" s="113"/>
      <c r="H6" s="113"/>
    </row>
    <row r="7">
      <c r="B7" s="113"/>
      <c r="C7" s="113"/>
      <c r="D7" s="113"/>
      <c r="E7" s="113"/>
      <c r="F7" s="113"/>
      <c r="G7" s="113"/>
      <c r="H7" s="113"/>
    </row>
    <row r="8">
      <c r="B8" s="114" t="s">
        <v>232</v>
      </c>
      <c r="C8" s="115" t="s">
        <v>233</v>
      </c>
      <c r="D8" s="116" t="s">
        <v>175</v>
      </c>
      <c r="E8" s="115" t="s">
        <v>234</v>
      </c>
      <c r="F8" s="114" t="s">
        <v>235</v>
      </c>
      <c r="G8" s="113"/>
      <c r="H8" s="113"/>
    </row>
    <row r="9">
      <c r="B9" s="117" t="s">
        <v>236</v>
      </c>
      <c r="C9" s="118" t="s">
        <v>110</v>
      </c>
      <c r="D9" s="119">
        <v>25932.0</v>
      </c>
      <c r="E9" s="120" t="s">
        <v>237</v>
      </c>
      <c r="F9" s="121"/>
      <c r="G9" s="113"/>
      <c r="H9" s="113"/>
    </row>
    <row r="10">
      <c r="B10" s="122" t="s">
        <v>238</v>
      </c>
      <c r="C10" s="118" t="s">
        <v>110</v>
      </c>
      <c r="D10" s="119">
        <v>30858.0</v>
      </c>
      <c r="E10" s="120" t="s">
        <v>237</v>
      </c>
      <c r="F10" s="121"/>
    </row>
    <row r="11">
      <c r="B11" s="117" t="s">
        <v>239</v>
      </c>
      <c r="C11" s="118" t="s">
        <v>110</v>
      </c>
      <c r="D11" s="123">
        <v>14303.31</v>
      </c>
      <c r="E11" s="16" t="s">
        <v>240</v>
      </c>
      <c r="F11" s="124"/>
    </row>
    <row r="12">
      <c r="B12" s="117" t="s">
        <v>241</v>
      </c>
      <c r="C12" s="125" t="s">
        <v>110</v>
      </c>
      <c r="D12" s="123">
        <v>6340.95</v>
      </c>
      <c r="E12" s="126" t="s">
        <v>242</v>
      </c>
      <c r="F12" s="124" t="s">
        <v>243</v>
      </c>
    </row>
    <row r="13">
      <c r="B13" s="117" t="s">
        <v>244</v>
      </c>
      <c r="C13" s="125" t="s">
        <v>110</v>
      </c>
      <c r="D13" s="123">
        <v>10465.55</v>
      </c>
      <c r="E13" s="126" t="s">
        <v>245</v>
      </c>
      <c r="F13" s="124" t="s">
        <v>243</v>
      </c>
    </row>
    <row r="14">
      <c r="B14" s="117" t="s">
        <v>196</v>
      </c>
      <c r="C14" s="118" t="s">
        <v>110</v>
      </c>
      <c r="D14" s="127">
        <v>3410.47</v>
      </c>
      <c r="E14" s="126" t="s">
        <v>246</v>
      </c>
      <c r="F14" s="121"/>
    </row>
    <row r="15">
      <c r="B15" s="117" t="s">
        <v>247</v>
      </c>
      <c r="C15" s="118" t="s">
        <v>110</v>
      </c>
      <c r="D15" s="119">
        <v>996.0</v>
      </c>
      <c r="E15" s="120" t="s">
        <v>248</v>
      </c>
      <c r="F15" s="124" t="s">
        <v>243</v>
      </c>
    </row>
    <row r="16">
      <c r="B16" s="128" t="s">
        <v>249</v>
      </c>
      <c r="C16" s="129" t="s">
        <v>110</v>
      </c>
      <c r="D16" s="130">
        <v>15472.02</v>
      </c>
      <c r="E16" s="16" t="s">
        <v>250</v>
      </c>
      <c r="F16" s="131"/>
    </row>
    <row r="17">
      <c r="B17" s="132"/>
      <c r="C17" s="132"/>
      <c r="D17" s="132"/>
      <c r="E17" s="133"/>
      <c r="F17" s="132"/>
    </row>
    <row r="18">
      <c r="B18" s="122" t="s">
        <v>251</v>
      </c>
      <c r="C18" s="118" t="s">
        <v>252</v>
      </c>
      <c r="D18" s="119">
        <v>74342.18</v>
      </c>
      <c r="E18" s="120" t="s">
        <v>253</v>
      </c>
      <c r="F18" s="121"/>
    </row>
    <row r="19">
      <c r="B19" s="122" t="s">
        <v>254</v>
      </c>
      <c r="C19" s="118" t="s">
        <v>255</v>
      </c>
      <c r="D19" s="119">
        <v>64182.58</v>
      </c>
      <c r="E19" s="120" t="s">
        <v>256</v>
      </c>
      <c r="F19" s="121"/>
    </row>
    <row r="20">
      <c r="B20" s="117" t="s">
        <v>257</v>
      </c>
      <c r="C20" s="118" t="s">
        <v>255</v>
      </c>
      <c r="D20" s="134">
        <v>170711.8</v>
      </c>
      <c r="E20" s="120" t="s">
        <v>256</v>
      </c>
      <c r="F20" s="121"/>
    </row>
    <row r="21">
      <c r="B21" s="117" t="s">
        <v>258</v>
      </c>
      <c r="C21" s="125" t="s">
        <v>110</v>
      </c>
      <c r="D21" s="123">
        <v>1800.0</v>
      </c>
      <c r="E21" s="126"/>
      <c r="F21" s="135" t="s">
        <v>259</v>
      </c>
    </row>
    <row r="22">
      <c r="B22" s="136"/>
      <c r="C22" s="137"/>
      <c r="D22" s="137"/>
      <c r="E22" s="137"/>
      <c r="F22" s="121"/>
    </row>
    <row r="23">
      <c r="B23" s="136"/>
      <c r="C23" s="137"/>
      <c r="D23" s="137"/>
      <c r="E23" s="137"/>
      <c r="F23" s="121"/>
    </row>
    <row r="24">
      <c r="B24" s="136"/>
      <c r="C24" s="137"/>
      <c r="D24" s="137"/>
      <c r="E24" s="137"/>
      <c r="F24" s="121"/>
    </row>
    <row r="25">
      <c r="B25" s="136"/>
      <c r="C25" s="137"/>
      <c r="D25" s="137"/>
      <c r="E25" s="137"/>
      <c r="F25" s="121"/>
    </row>
    <row r="26">
      <c r="B26" s="136"/>
      <c r="C26" s="137"/>
      <c r="D26" s="137"/>
      <c r="E26" s="137"/>
      <c r="F26" s="121"/>
    </row>
    <row r="27">
      <c r="B27" s="136"/>
      <c r="C27" s="137"/>
      <c r="D27" s="137"/>
      <c r="E27" s="137"/>
      <c r="F27" s="121"/>
    </row>
    <row r="28">
      <c r="D28" s="138"/>
    </row>
  </sheetData>
  <mergeCells count="4">
    <mergeCell ref="B16:B17"/>
    <mergeCell ref="C16:C17"/>
    <mergeCell ref="D16:D17"/>
    <mergeCell ref="F16:F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0"/>
    <col customWidth="1" min="7" max="7" width="24.29"/>
  </cols>
  <sheetData>
    <row r="2">
      <c r="B2" s="139" t="s">
        <v>260</v>
      </c>
      <c r="C2" s="140"/>
      <c r="D2" s="140"/>
    </row>
    <row r="3">
      <c r="B3" s="140"/>
      <c r="C3" s="140"/>
      <c r="D3" s="140"/>
    </row>
    <row r="4">
      <c r="B4" s="140"/>
      <c r="C4" s="140"/>
      <c r="D4" s="140"/>
    </row>
    <row r="5">
      <c r="B5" s="141" t="s">
        <v>261</v>
      </c>
      <c r="C5" s="142" t="s">
        <v>262</v>
      </c>
      <c r="D5" s="142" t="s">
        <v>263</v>
      </c>
      <c r="G5" s="143" t="s">
        <v>162</v>
      </c>
      <c r="H5" s="143" t="s">
        <v>163</v>
      </c>
    </row>
    <row r="6">
      <c r="B6" s="144" t="s">
        <v>264</v>
      </c>
      <c r="C6" s="145">
        <v>100.0</v>
      </c>
      <c r="D6" s="140"/>
      <c r="G6" s="146" t="s">
        <v>183</v>
      </c>
      <c r="H6" s="145">
        <f>D8+D20+D37</f>
        <v>2339.228</v>
      </c>
    </row>
    <row r="7">
      <c r="B7" s="144" t="s">
        <v>265</v>
      </c>
      <c r="C7" s="145">
        <v>100.0</v>
      </c>
      <c r="D7" s="140"/>
      <c r="G7" s="147" t="s">
        <v>184</v>
      </c>
      <c r="H7" s="140"/>
    </row>
    <row r="8">
      <c r="B8" s="144" t="s">
        <v>266</v>
      </c>
      <c r="C8" s="145">
        <v>125.15</v>
      </c>
      <c r="D8" s="145">
        <f>SUM(C6:C11)</f>
        <v>593.2</v>
      </c>
      <c r="G8" s="147" t="s">
        <v>185</v>
      </c>
      <c r="H8" s="140"/>
    </row>
    <row r="9">
      <c r="B9" s="144" t="s">
        <v>267</v>
      </c>
      <c r="C9" s="145">
        <v>36.32</v>
      </c>
      <c r="D9" s="140"/>
      <c r="G9" s="147" t="s">
        <v>186</v>
      </c>
      <c r="H9" s="140"/>
    </row>
    <row r="10">
      <c r="B10" s="144" t="s">
        <v>268</v>
      </c>
      <c r="C10" s="145">
        <v>116.3</v>
      </c>
      <c r="D10" s="140"/>
      <c r="G10" s="147" t="s">
        <v>187</v>
      </c>
      <c r="H10" s="140"/>
    </row>
    <row r="11">
      <c r="B11" s="144" t="s">
        <v>269</v>
      </c>
      <c r="C11" s="145">
        <v>115.43</v>
      </c>
      <c r="D11" s="140"/>
      <c r="G11" s="147" t="s">
        <v>188</v>
      </c>
      <c r="H11" s="140"/>
    </row>
    <row r="12">
      <c r="B12" s="139" t="s">
        <v>270</v>
      </c>
      <c r="C12" s="145"/>
      <c r="D12" s="140"/>
      <c r="G12" s="147" t="s">
        <v>271</v>
      </c>
      <c r="H12" s="140"/>
    </row>
    <row r="13">
      <c r="B13" s="144" t="s">
        <v>272</v>
      </c>
      <c r="C13" s="145">
        <v>46.0</v>
      </c>
      <c r="D13" s="140"/>
      <c r="G13" s="147" t="s">
        <v>273</v>
      </c>
      <c r="H13" s="140"/>
    </row>
    <row r="14">
      <c r="B14" s="144" t="s">
        <v>274</v>
      </c>
      <c r="C14" s="145">
        <v>39.46</v>
      </c>
      <c r="D14" s="140"/>
      <c r="G14" s="146" t="s">
        <v>190</v>
      </c>
      <c r="H14" s="140">
        <f>D58+D63+D68</f>
        <v>4684.46</v>
      </c>
    </row>
    <row r="15">
      <c r="B15" s="144" t="s">
        <v>275</v>
      </c>
      <c r="C15" s="145">
        <v>37.86</v>
      </c>
      <c r="D15" s="140"/>
      <c r="G15" s="146" t="s">
        <v>192</v>
      </c>
      <c r="H15" s="145">
        <f>SUM(D76+D81)</f>
        <v>1348.44</v>
      </c>
    </row>
    <row r="16">
      <c r="B16" s="144" t="s">
        <v>276</v>
      </c>
      <c r="C16" s="145">
        <v>37.86</v>
      </c>
      <c r="D16" s="140"/>
      <c r="G16" s="146" t="s">
        <v>277</v>
      </c>
      <c r="H16" s="145">
        <f>D72</f>
        <v>271.07</v>
      </c>
      <c r="I16" s="148">
        <f>H14+H15+H16</f>
        <v>6303.97</v>
      </c>
    </row>
    <row r="17">
      <c r="B17" s="144" t="s">
        <v>278</v>
      </c>
      <c r="C17" s="145">
        <v>37.86</v>
      </c>
      <c r="D17" s="140"/>
      <c r="G17" s="149" t="s">
        <v>166</v>
      </c>
      <c r="H17" s="145">
        <f>SUM(H6:H16)</f>
        <v>8643.198</v>
      </c>
    </row>
    <row r="18">
      <c r="B18" s="144" t="s">
        <v>279</v>
      </c>
      <c r="C18" s="145">
        <v>37.86</v>
      </c>
      <c r="D18" s="140"/>
    </row>
    <row r="19">
      <c r="B19" s="144" t="s">
        <v>280</v>
      </c>
      <c r="C19" s="145">
        <v>40.32</v>
      </c>
      <c r="D19" s="140"/>
    </row>
    <row r="20">
      <c r="B20" s="144" t="s">
        <v>281</v>
      </c>
      <c r="C20" s="145">
        <v>40.32</v>
      </c>
      <c r="D20" s="145">
        <f>SUM(C13:C28)</f>
        <v>828.139</v>
      </c>
    </row>
    <row r="21">
      <c r="B21" s="144" t="s">
        <v>282</v>
      </c>
      <c r="C21" s="145">
        <v>32.23</v>
      </c>
      <c r="D21" s="140"/>
    </row>
    <row r="22">
      <c r="B22" s="144" t="s">
        <v>283</v>
      </c>
      <c r="C22" s="145">
        <v>29.09</v>
      </c>
      <c r="D22" s="140"/>
    </row>
    <row r="23">
      <c r="B23" s="144" t="s">
        <v>284</v>
      </c>
      <c r="C23" s="150">
        <v>37.849</v>
      </c>
      <c r="D23" s="140"/>
    </row>
    <row r="24">
      <c r="B24" s="144" t="s">
        <v>285</v>
      </c>
      <c r="C24" s="145">
        <v>89.05</v>
      </c>
      <c r="D24" s="140"/>
    </row>
    <row r="25">
      <c r="B25" s="144" t="s">
        <v>286</v>
      </c>
      <c r="C25" s="145">
        <v>80.39</v>
      </c>
      <c r="D25" s="140"/>
    </row>
    <row r="26">
      <c r="B26" s="144" t="s">
        <v>287</v>
      </c>
      <c r="C26" s="145">
        <v>80.39</v>
      </c>
      <c r="D26" s="140"/>
    </row>
    <row r="27">
      <c r="B27" s="144" t="s">
        <v>288</v>
      </c>
      <c r="C27" s="145">
        <v>80.39</v>
      </c>
      <c r="D27" s="140"/>
    </row>
    <row r="28">
      <c r="B28" s="144" t="s">
        <v>289</v>
      </c>
      <c r="C28" s="145">
        <v>81.21</v>
      </c>
      <c r="D28" s="140"/>
    </row>
    <row r="29">
      <c r="B29" s="139" t="s">
        <v>290</v>
      </c>
      <c r="C29" s="145"/>
      <c r="D29" s="140"/>
    </row>
    <row r="30">
      <c r="B30" s="144" t="s">
        <v>291</v>
      </c>
      <c r="C30" s="145">
        <v>46.0</v>
      </c>
      <c r="D30" s="140"/>
    </row>
    <row r="31">
      <c r="B31" s="144" t="s">
        <v>292</v>
      </c>
      <c r="C31" s="145">
        <v>39.46</v>
      </c>
      <c r="D31" s="140"/>
    </row>
    <row r="32">
      <c r="B32" s="144" t="s">
        <v>293</v>
      </c>
      <c r="C32" s="145">
        <v>37.86</v>
      </c>
      <c r="D32" s="140"/>
    </row>
    <row r="33">
      <c r="B33" s="144" t="s">
        <v>294</v>
      </c>
      <c r="C33" s="145">
        <v>37.86</v>
      </c>
      <c r="D33" s="140"/>
    </row>
    <row r="34">
      <c r="B34" s="144" t="s">
        <v>295</v>
      </c>
      <c r="C34" s="145">
        <v>37.86</v>
      </c>
      <c r="D34" s="140"/>
    </row>
    <row r="35">
      <c r="B35" s="144" t="s">
        <v>296</v>
      </c>
      <c r="C35" s="145">
        <v>37.86</v>
      </c>
      <c r="D35" s="140"/>
    </row>
    <row r="36">
      <c r="B36" s="144" t="s">
        <v>297</v>
      </c>
      <c r="C36" s="145">
        <v>40.32</v>
      </c>
      <c r="D36" s="140"/>
    </row>
    <row r="37">
      <c r="B37" s="144" t="s">
        <v>298</v>
      </c>
      <c r="C37" s="145">
        <v>40.32</v>
      </c>
      <c r="D37" s="145">
        <f>SUM(C30:C46)</f>
        <v>917.889</v>
      </c>
    </row>
    <row r="38">
      <c r="B38" s="144" t="s">
        <v>299</v>
      </c>
      <c r="C38" s="145">
        <v>32.23</v>
      </c>
      <c r="D38" s="140"/>
    </row>
    <row r="39">
      <c r="B39" s="144" t="s">
        <v>300</v>
      </c>
      <c r="C39" s="145">
        <v>29.08</v>
      </c>
      <c r="D39" s="140"/>
    </row>
    <row r="40">
      <c r="B40" s="144" t="s">
        <v>301</v>
      </c>
      <c r="C40" s="145">
        <v>37.849</v>
      </c>
      <c r="D40" s="140"/>
    </row>
    <row r="41">
      <c r="B41" s="144" t="s">
        <v>302</v>
      </c>
      <c r="C41" s="145">
        <v>92.92</v>
      </c>
      <c r="D41" s="140"/>
    </row>
    <row r="42">
      <c r="B42" s="144" t="s">
        <v>303</v>
      </c>
      <c r="C42" s="145">
        <v>85.89</v>
      </c>
      <c r="D42" s="140"/>
    </row>
    <row r="43">
      <c r="B43" s="144" t="s">
        <v>304</v>
      </c>
      <c r="C43" s="145">
        <v>80.39</v>
      </c>
      <c r="D43" s="140"/>
    </row>
    <row r="44">
      <c r="B44" s="144" t="s">
        <v>305</v>
      </c>
      <c r="C44" s="145">
        <v>80.39</v>
      </c>
      <c r="D44" s="140"/>
    </row>
    <row r="45">
      <c r="B45" s="144" t="s">
        <v>306</v>
      </c>
      <c r="C45" s="145">
        <v>80.39</v>
      </c>
      <c r="D45" s="140"/>
    </row>
    <row r="46">
      <c r="B46" s="144" t="s">
        <v>307</v>
      </c>
      <c r="C46" s="145">
        <v>81.21</v>
      </c>
      <c r="D46" s="140"/>
    </row>
    <row r="47">
      <c r="B47" s="139" t="s">
        <v>308</v>
      </c>
      <c r="C47" s="145"/>
      <c r="D47" s="140"/>
    </row>
    <row r="48">
      <c r="B48" s="144" t="s">
        <v>309</v>
      </c>
      <c r="C48" s="150">
        <v>77.2103</v>
      </c>
      <c r="D48" s="140"/>
    </row>
    <row r="49">
      <c r="B49" s="144" t="s">
        <v>310</v>
      </c>
      <c r="C49" s="150">
        <v>78.5544</v>
      </c>
      <c r="D49" s="140"/>
    </row>
    <row r="50">
      <c r="B50" s="144" t="s">
        <v>311</v>
      </c>
      <c r="C50" s="150">
        <v>648.9445</v>
      </c>
      <c r="D50" s="140"/>
    </row>
    <row r="51">
      <c r="B51" s="144" t="s">
        <v>312</v>
      </c>
      <c r="C51" s="150">
        <v>29.0532</v>
      </c>
      <c r="D51" s="140"/>
    </row>
    <row r="52">
      <c r="B52" s="144" t="s">
        <v>313</v>
      </c>
      <c r="C52" s="150">
        <v>90.8672</v>
      </c>
      <c r="D52" s="140"/>
    </row>
    <row r="53">
      <c r="B53" s="144" t="s">
        <v>314</v>
      </c>
      <c r="C53" s="150">
        <v>12.0147</v>
      </c>
      <c r="D53" s="140"/>
    </row>
    <row r="54">
      <c r="B54" s="144" t="s">
        <v>315</v>
      </c>
      <c r="C54" s="150">
        <v>61.6389</v>
      </c>
      <c r="D54" s="140"/>
    </row>
    <row r="55">
      <c r="B55" s="139" t="s">
        <v>316</v>
      </c>
      <c r="C55" s="145"/>
      <c r="D55" s="140"/>
    </row>
    <row r="56">
      <c r="B56" s="144" t="s">
        <v>317</v>
      </c>
      <c r="C56" s="145">
        <v>120.7</v>
      </c>
      <c r="D56" s="140"/>
    </row>
    <row r="57">
      <c r="B57" s="144" t="s">
        <v>318</v>
      </c>
      <c r="C57" s="145">
        <v>119.74</v>
      </c>
      <c r="D57" s="140"/>
    </row>
    <row r="58">
      <c r="B58" s="144" t="s">
        <v>319</v>
      </c>
      <c r="C58" s="145">
        <v>107.97</v>
      </c>
      <c r="D58" s="140">
        <f>SUM(C56:C59)*5</f>
        <v>2571.05</v>
      </c>
    </row>
    <row r="59">
      <c r="B59" s="144" t="s">
        <v>320</v>
      </c>
      <c r="C59" s="145">
        <v>165.8</v>
      </c>
      <c r="D59" s="140"/>
    </row>
    <row r="60">
      <c r="B60" s="151" t="s">
        <v>321</v>
      </c>
      <c r="C60" s="145"/>
      <c r="D60" s="140"/>
    </row>
    <row r="61">
      <c r="B61" s="139" t="s">
        <v>322</v>
      </c>
      <c r="C61" s="145"/>
      <c r="D61" s="140"/>
    </row>
    <row r="62">
      <c r="B62" s="144" t="s">
        <v>323</v>
      </c>
      <c r="C62" s="145">
        <v>110.78</v>
      </c>
      <c r="D62" s="140"/>
    </row>
    <row r="63">
      <c r="B63" s="144" t="s">
        <v>324</v>
      </c>
      <c r="C63" s="145">
        <v>74.82</v>
      </c>
      <c r="D63" s="140">
        <f>SUM(C62:C64)*6</f>
        <v>1857.72</v>
      </c>
    </row>
    <row r="64">
      <c r="B64" s="144" t="s">
        <v>325</v>
      </c>
      <c r="C64" s="145">
        <v>124.02</v>
      </c>
      <c r="D64" s="140"/>
    </row>
    <row r="65">
      <c r="B65" s="151" t="s">
        <v>326</v>
      </c>
      <c r="C65" s="145"/>
      <c r="D65" s="140"/>
    </row>
    <row r="66">
      <c r="B66" s="139" t="s">
        <v>327</v>
      </c>
      <c r="C66" s="145"/>
      <c r="D66" s="140"/>
    </row>
    <row r="67">
      <c r="B67" s="144" t="s">
        <v>328</v>
      </c>
      <c r="C67" s="145">
        <v>109.74</v>
      </c>
      <c r="D67" s="140"/>
    </row>
    <row r="68">
      <c r="B68" s="144" t="s">
        <v>329</v>
      </c>
      <c r="C68" s="145">
        <v>85.23</v>
      </c>
      <c r="D68" s="140">
        <f>(C67:C69)*3</f>
        <v>255.69</v>
      </c>
    </row>
    <row r="69">
      <c r="B69" s="144" t="s">
        <v>330</v>
      </c>
      <c r="C69" s="145">
        <v>106.94</v>
      </c>
      <c r="D69" s="140"/>
    </row>
    <row r="70">
      <c r="B70" s="151" t="s">
        <v>331</v>
      </c>
      <c r="C70" s="145"/>
      <c r="D70" s="140"/>
    </row>
    <row r="71">
      <c r="B71" s="139" t="s">
        <v>332</v>
      </c>
      <c r="C71" s="145"/>
      <c r="D71" s="140"/>
    </row>
    <row r="72">
      <c r="B72" s="144" t="s">
        <v>333</v>
      </c>
      <c r="C72" s="145">
        <v>93.06</v>
      </c>
      <c r="D72" s="145">
        <f>SUM(C72:C73)</f>
        <v>271.07</v>
      </c>
    </row>
    <row r="73">
      <c r="B73" s="144" t="s">
        <v>334</v>
      </c>
      <c r="C73" s="145">
        <v>178.01</v>
      </c>
      <c r="D73" s="140"/>
    </row>
    <row r="74">
      <c r="B74" s="139" t="s">
        <v>335</v>
      </c>
      <c r="C74" s="145"/>
      <c r="D74" s="140"/>
    </row>
    <row r="75">
      <c r="B75" s="144" t="s">
        <v>336</v>
      </c>
      <c r="C75" s="145">
        <v>225.15</v>
      </c>
      <c r="D75" s="140"/>
    </row>
    <row r="76">
      <c r="B76" s="144" t="s">
        <v>337</v>
      </c>
      <c r="C76" s="145">
        <v>225.15</v>
      </c>
      <c r="D76" s="145">
        <f>SUM(C75:C78)</f>
        <v>854.83</v>
      </c>
    </row>
    <row r="77">
      <c r="B77" s="144" t="s">
        <v>338</v>
      </c>
      <c r="C77" s="145">
        <v>175.06</v>
      </c>
      <c r="D77" s="140"/>
    </row>
    <row r="78">
      <c r="B78" s="144" t="s">
        <v>339</v>
      </c>
      <c r="C78" s="145">
        <v>229.47</v>
      </c>
      <c r="D78" s="140"/>
    </row>
    <row r="79">
      <c r="B79" s="139" t="s">
        <v>340</v>
      </c>
      <c r="C79" s="145"/>
      <c r="D79" s="140"/>
    </row>
    <row r="80">
      <c r="B80" s="144" t="s">
        <v>341</v>
      </c>
      <c r="C80" s="145">
        <v>236.48</v>
      </c>
      <c r="D80" s="140"/>
    </row>
    <row r="81">
      <c r="B81" s="144" t="s">
        <v>342</v>
      </c>
      <c r="C81" s="145">
        <v>257.13</v>
      </c>
      <c r="D81" s="145">
        <f>SUM(C80:C81)</f>
        <v>493.61</v>
      </c>
    </row>
    <row r="82">
      <c r="B82" s="140"/>
      <c r="C82" s="140"/>
      <c r="D82" s="140"/>
    </row>
    <row r="83">
      <c r="B83" s="139" t="s">
        <v>343</v>
      </c>
      <c r="C83" s="140"/>
      <c r="D83" s="140"/>
    </row>
    <row r="84">
      <c r="B84" s="144"/>
      <c r="C84" s="140"/>
      <c r="D84" s="140"/>
    </row>
    <row r="85">
      <c r="B85" s="144"/>
      <c r="C85" s="140"/>
      <c r="D85" s="140"/>
    </row>
    <row r="86">
      <c r="B86" s="144"/>
      <c r="C86" s="140"/>
      <c r="D86" s="140"/>
    </row>
    <row r="87">
      <c r="B87" s="144"/>
      <c r="C87" s="140"/>
      <c r="D87" s="140"/>
    </row>
    <row r="88">
      <c r="B88" s="144"/>
      <c r="C88" s="140"/>
      <c r="D88" s="140"/>
    </row>
    <row r="89">
      <c r="B89" s="144"/>
      <c r="C89" s="140"/>
      <c r="D89" s="140"/>
    </row>
    <row r="90">
      <c r="B90" s="144"/>
      <c r="C90" s="140"/>
      <c r="D90" s="140"/>
    </row>
    <row r="91">
      <c r="B91" s="144"/>
      <c r="C91" s="140"/>
      <c r="D91" s="140"/>
    </row>
    <row r="92">
      <c r="B92" s="139" t="s">
        <v>344</v>
      </c>
      <c r="C92" s="140"/>
      <c r="D92" s="140"/>
    </row>
    <row r="93">
      <c r="B93" s="140"/>
      <c r="C93" s="140"/>
      <c r="D93" s="140"/>
    </row>
    <row r="95">
      <c r="D95" s="148">
        <f>SUM(D6:D93)</f>
        <v>8643.198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mario</dc:creator>
</cp:coreProperties>
</file>