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5636e9f8f88445ca/Escritorio/"/>
    </mc:Choice>
  </mc:AlternateContent>
  <xr:revisionPtr revIDLastSave="27" documentId="8_{8876DE10-49D3-4CAC-975A-D044AD4ABF4A}" xr6:coauthVersionLast="47" xr6:coauthVersionMax="47" xr10:uidLastSave="{05BE38FD-2C13-4F3F-8AC5-0F0E750B4D1F}"/>
  <bookViews>
    <workbookView xWindow="-120" yWindow="-120" windowWidth="19800" windowHeight="11760" tabRatio="839" activeTab="1" xr2:uid="{897144BC-AB07-4156-9EBE-ADEDC52C49B8}"/>
  </bookViews>
  <sheets>
    <sheet name="AREAS POR NIVEL" sheetId="1" r:id="rId1"/>
    <sheet name="FORMATO AVALUO JCSM" sheetId="5" r:id="rId2"/>
    <sheet name="FOTOS" sheetId="4" state="hidden" r:id="rId3"/>
  </sheets>
  <definedNames>
    <definedName name="_xlnm.Print_Area" localSheetId="0">'AREAS POR NIVEL'!$A$1:$AM$310</definedName>
    <definedName name="_xlnm.Print_Area" localSheetId="1">'FORMATO AVALUO JCSM'!$A$1:$AK$560</definedName>
    <definedName name="_xlnm.Print_Area" localSheetId="2">FOTOS!$A$1:$AK$124</definedName>
    <definedName name="_xlnm.Print_Titles" localSheetId="0">'AREAS POR NIVEL'!$1:$5</definedName>
    <definedName name="_xlnm.Print_Titles" localSheetId="1">'FORMATO AVALUO JCSM'!$1:$6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6" i="5" l="1"/>
  <c r="M265" i="5"/>
  <c r="M259" i="5"/>
  <c r="Z312" i="5"/>
  <c r="AC312" i="5" s="1"/>
  <c r="Z311" i="5"/>
  <c r="AC311" i="5" s="1"/>
  <c r="Z310" i="5"/>
  <c r="AC310" i="5" s="1"/>
  <c r="Z309" i="5"/>
  <c r="AC309" i="5" s="1"/>
  <c r="Z308" i="5"/>
  <c r="AC308" i="5" s="1"/>
  <c r="Z307" i="5"/>
  <c r="AC307" i="5" s="1"/>
  <c r="Z306" i="5"/>
  <c r="AC306" i="5" s="1"/>
  <c r="Z305" i="5"/>
  <c r="Z304" i="5"/>
  <c r="AC304" i="5" s="1"/>
  <c r="Z303" i="5"/>
  <c r="Z302" i="5"/>
  <c r="AC302" i="5" s="1"/>
  <c r="Z301" i="5"/>
  <c r="Z300" i="5"/>
  <c r="AC300" i="5" s="1"/>
  <c r="Z299" i="5"/>
  <c r="Z298" i="5"/>
  <c r="AC298" i="5" s="1"/>
  <c r="Z297" i="5"/>
  <c r="Z319" i="5"/>
  <c r="AC319" i="5" s="1"/>
  <c r="Z320" i="5"/>
  <c r="AC320" i="5" s="1"/>
  <c r="Z321" i="5"/>
  <c r="AC321" i="5" s="1"/>
  <c r="Z318" i="5"/>
  <c r="AC318" i="5" s="1"/>
  <c r="Z296" i="5"/>
  <c r="AC296" i="5" s="1"/>
  <c r="Z295" i="5"/>
  <c r="Z294" i="5"/>
  <c r="AC294" i="5" s="1"/>
  <c r="Z293" i="5"/>
  <c r="H293" i="5"/>
  <c r="Z292" i="5"/>
  <c r="AC292" i="5" s="1"/>
  <c r="Z291" i="5"/>
  <c r="H291" i="5"/>
  <c r="H289" i="5"/>
  <c r="Z290" i="5"/>
  <c r="AC290" i="5" s="1"/>
  <c r="Z289" i="5"/>
  <c r="Z288" i="5"/>
  <c r="AC288" i="5" s="1"/>
  <c r="Z287" i="5"/>
  <c r="H287" i="5"/>
  <c r="Z286" i="5"/>
  <c r="AC286" i="5" s="1"/>
  <c r="Z285" i="5"/>
  <c r="H285" i="5"/>
  <c r="Z284" i="5"/>
  <c r="AC284" i="5" s="1"/>
  <c r="Z283" i="5"/>
  <c r="H283" i="5"/>
  <c r="Z282" i="5"/>
  <c r="AC282" i="5" s="1"/>
  <c r="Z281" i="5"/>
  <c r="H281" i="5"/>
  <c r="Z280" i="5"/>
  <c r="AC280" i="5" s="1"/>
  <c r="Z279" i="5"/>
  <c r="H279" i="5"/>
  <c r="H277" i="5"/>
  <c r="Z278" i="5"/>
  <c r="AC278" i="5" s="1"/>
  <c r="Z277" i="5"/>
  <c r="Z276" i="5"/>
  <c r="AC276" i="5" s="1"/>
  <c r="Z275" i="5"/>
  <c r="H275" i="5"/>
  <c r="Z274" i="5"/>
  <c r="AC274" i="5" s="1"/>
  <c r="Z273" i="5"/>
  <c r="H273" i="5"/>
  <c r="Z272" i="5"/>
  <c r="AC272" i="5" s="1"/>
  <c r="Z271" i="5"/>
  <c r="H271" i="5"/>
  <c r="Z270" i="5"/>
  <c r="AC270" i="5" s="1"/>
  <c r="Z269" i="5"/>
  <c r="H269" i="5"/>
  <c r="H267" i="5"/>
  <c r="Z268" i="5"/>
  <c r="AC268" i="5" s="1"/>
  <c r="Z267" i="5"/>
  <c r="Z266" i="5"/>
  <c r="AC266" i="5" s="1"/>
  <c r="Z265" i="5"/>
  <c r="Z264" i="5"/>
  <c r="AC264" i="5" s="1"/>
  <c r="Z263" i="5"/>
  <c r="AC263" i="5" s="1"/>
  <c r="Z262" i="5"/>
  <c r="AC262" i="5" s="1"/>
  <c r="Z261" i="5"/>
  <c r="AC261" i="5" s="1"/>
  <c r="Z260" i="5"/>
  <c r="Z259" i="5"/>
  <c r="AC259" i="5" s="1"/>
  <c r="H258" i="5"/>
  <c r="H256" i="5"/>
  <c r="Z258" i="5"/>
  <c r="Z257" i="5"/>
  <c r="AC257" i="5" s="1"/>
  <c r="Z256" i="5"/>
  <c r="Z255" i="5"/>
  <c r="AC255" i="5" s="1"/>
  <c r="Z252" i="5"/>
  <c r="AC252" i="5" s="1"/>
  <c r="Z251" i="5"/>
  <c r="AC251" i="5" s="1"/>
  <c r="Z254" i="5"/>
  <c r="AC254" i="5" s="1"/>
  <c r="Z253" i="5"/>
  <c r="AC253" i="5" s="1"/>
  <c r="H249" i="5"/>
  <c r="Z250" i="5"/>
  <c r="AC250" i="5" s="1"/>
  <c r="Z249" i="5"/>
  <c r="AC265" i="5" l="1"/>
  <c r="AC305" i="5"/>
  <c r="AC299" i="5"/>
  <c r="AC303" i="5"/>
  <c r="AC301" i="5"/>
  <c r="AC295" i="5"/>
  <c r="AC297" i="5"/>
  <c r="AC275" i="5"/>
  <c r="AC281" i="5"/>
  <c r="AC293" i="5"/>
  <c r="AC289" i="5"/>
  <c r="AC291" i="5"/>
  <c r="AC285" i="5"/>
  <c r="AC287" i="5"/>
  <c r="AC283" i="5"/>
  <c r="AC279" i="5"/>
  <c r="AC277" i="5"/>
  <c r="AC271" i="5"/>
  <c r="AC273" i="5"/>
  <c r="AC269" i="5"/>
  <c r="AC267" i="5"/>
  <c r="AC260" i="5"/>
  <c r="AC258" i="5"/>
  <c r="AC256" i="5"/>
  <c r="AC249" i="5"/>
  <c r="AH191" i="1"/>
  <c r="AH189" i="1"/>
  <c r="AH187" i="1"/>
  <c r="AH185" i="1"/>
  <c r="U179" i="1"/>
  <c r="I179" i="1"/>
  <c r="I175" i="1"/>
  <c r="U175" i="1"/>
  <c r="I171" i="1"/>
  <c r="U170" i="1"/>
  <c r="U167" i="1"/>
  <c r="I167" i="1"/>
  <c r="I163" i="1"/>
  <c r="U163" i="1"/>
  <c r="I159" i="1"/>
  <c r="U158" i="1"/>
  <c r="I154" i="1"/>
  <c r="U152" i="1"/>
  <c r="I148" i="1"/>
  <c r="U146" i="1"/>
  <c r="I142" i="1"/>
  <c r="U140" i="1"/>
  <c r="I136" i="1"/>
  <c r="U134" i="1"/>
  <c r="I130" i="1"/>
  <c r="U128" i="1"/>
  <c r="I124" i="1"/>
  <c r="U122" i="1"/>
  <c r="I118" i="1"/>
  <c r="U116" i="1"/>
  <c r="I110" i="1"/>
  <c r="U108" i="1"/>
  <c r="I104" i="1"/>
  <c r="U102" i="1"/>
  <c r="I98" i="1"/>
  <c r="U95" i="1"/>
  <c r="I91" i="1"/>
  <c r="U88" i="1"/>
  <c r="I84" i="1"/>
  <c r="U81" i="1"/>
  <c r="I77" i="1"/>
  <c r="U74" i="1"/>
  <c r="I70" i="1"/>
  <c r="U67" i="1"/>
  <c r="I63" i="1"/>
  <c r="U62" i="1"/>
  <c r="U42" i="1"/>
  <c r="I58" i="1"/>
  <c r="AH25" i="1"/>
  <c r="U23" i="1"/>
  <c r="I38" i="1"/>
  <c r="AH14" i="1"/>
  <c r="U15" i="1"/>
  <c r="U11" i="1"/>
  <c r="I19" i="1"/>
  <c r="AD243" i="5"/>
  <c r="AC244" i="5" s="1"/>
  <c r="Z248" i="5"/>
  <c r="AC248" i="5" s="1"/>
  <c r="AC314" i="5" l="1"/>
  <c r="AD358" i="5"/>
  <c r="AC322" i="5"/>
  <c r="AD362" i="5" s="1"/>
  <c r="AD360" i="5" l="1"/>
  <c r="AC364" i="5" s="1"/>
  <c r="C55" i="5" s="1"/>
  <c r="Z324" i="5"/>
  <c r="AA33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tc={5F6CF7E2-FB33-4713-9AB2-9510E1A0D737}</author>
    <author>tc={C719E8C4-B8A4-4EDB-BD8F-4AE4976D5ABB}</author>
    <author>tc={F1F2C960-959E-4CD5-AFB4-36600F533E16}</author>
    <author>tc={1546D21D-A3B9-4ACB-98EA-41C0D74B6988}</author>
    <author>tc={7200FE9E-8FB4-495F-9B0E-71FAE920871A}</author>
    <author>tc={7A40F150-E324-49DD-BC08-CD820928F35F}</author>
    <author>tc={3CB0B4B3-2C01-4045-AAF3-6DFA3F79D00D}</author>
    <author>tc={867D706E-BFE0-48A3-ABF1-B23828D217C0}</author>
    <author>tc={15FB5C4A-ABEC-4B80-B4C7-642ABE56305D}</author>
    <author>tc={53472E17-5D90-4E5D-97F6-A6031B0B7FFF}</author>
    <author>tc={BDCD3966-4AE1-4A93-85D6-7CD7A274026C}</author>
    <author>tc={0010E8F5-0759-40CE-AB87-5D2419AB5E4B}</author>
    <author>tc={48105444-7EC7-4165-B7F7-48D14AD97F07}</author>
    <author>tc={443EC083-5E32-4855-B07D-22565302AF48}</author>
    <author>tc={7FA899C9-00D8-433D-8353-7D3881FA0824}</author>
    <author>tc={2E2016EB-DFFE-497F-83B5-7F47B353C7D1}</author>
    <author>tc={7F590164-6AC3-4031-A75C-BB59970B6F36}</author>
    <author>tc={1E2A8FA6-224C-4B4C-9717-51C5D8D05D29}</author>
    <author>tc={86B6D684-5535-4F37-8234-20858ACDE67F}</author>
    <author>tc={DC6DD380-91D1-4939-9514-5428E74A8A65}</author>
    <author>tc={F6A35A7F-64AD-42B4-B57D-E2AFF15B2A55}</author>
    <author>tc={42F21034-6F8A-4D1F-B30A-876DE7C7796D}</author>
    <author>tc={EDCEC133-E22D-4894-A51B-8A336210F6E6}</author>
    <author>tc={C9D47027-2F20-48AC-A058-6F18787E45D7}</author>
    <author>tc={015AC419-D44A-429B-ADD1-4A161A4226E4}</author>
    <author>tc={B7CBB40E-5CA1-497C-9338-C6E56DD3458C}</author>
    <author>tc={C382C518-44FE-4465-801B-5F5839796A75}</author>
    <author>tc={0681FB31-9EEF-44E7-967B-B30B1F855D65}</author>
    <author>tc={3C61F063-62CF-4D36-A4D4-50BBF9EB6EC2}</author>
    <author>tc={10464DAB-82AA-45AD-B5B8-F56D2D078DBB}</author>
    <author>tc={CFBFB906-DE88-4543-90B2-0E771B9AA0EB}</author>
    <author>tc={57D9E8EB-BFD6-43B2-91EA-1F65479A1766}</author>
    <author>tc={311AC1CF-6DCA-4FBE-AF7B-E23F42D55A06}</author>
    <author>tc={D8B2D2E0-082A-4BAE-942A-E47F98DDC37A}</author>
    <author>tc={53985EF8-5404-4D66-8C81-62A37D134801}</author>
    <author>tc={83E64914-26A8-45F3-9BC1-41D181C9BD91}</author>
    <author>tc={FBFA629E-6358-41E9-B561-381B63EB1A01}</author>
    <author>tc={C7E6628A-81FF-476C-85A2-7CAB4E5CBB71}</author>
    <author>tc={78C7A753-8DC5-439A-A772-176AEF2DB266}</author>
    <author>tc={034344FF-149D-4A9D-9312-6E21306D9562}</author>
    <author>tc={7B530401-2435-4D6F-8C5B-68E64F3642E1}</author>
    <author>tc={523161E1-E533-4A31-BF09-563CE363EB47}</author>
    <author>tc={17AFBE8F-5F9A-4863-A367-6F09AEAE510E}</author>
    <author>tc={3BB37BFE-5CEA-494D-B129-B2B8C38AFDB2}</author>
    <author>tc={1138FBE6-15C3-4BA9-80B1-6EC91B13AAA8}</author>
    <author>tc={A77D9134-77F7-4252-92EB-B0E2E21531D2}</author>
    <author>tc={C09ADEF2-848B-4B65-8103-E1A16EB7B6AA}</author>
    <author>tc={D4FA84D4-EE29-45A3-8EF7-5BC4E2054090}</author>
    <author>tc={EE65D9F6-B661-4FD4-90DB-5F855107FA91}</author>
    <author>tc={4D71D20C-B9D6-42B9-AE07-08B6D8E6C653}</author>
    <author>tc={ADC2E767-E434-47A5-8F55-D0392BD16B6D}</author>
    <author>tc={34756C8E-AAA3-4F35-9C0A-681965D44127}</author>
    <author>tc={476B7D03-8EE0-4D5C-A18C-01C3576E761C}</author>
    <author>tc={6863B4DD-6B48-41A2-9CDC-A0A990EFC0C9}</author>
    <author>tc={194CBE74-42E3-4676-BE5D-6F0A38BD9518}</author>
    <author>tc={6A23B191-439C-4D35-9879-E3B28D368978}</author>
    <author>tc={2B8B4EAB-66F5-4900-8E61-3EAA973FA373}</author>
    <author>tc={48E2E2C5-0E4A-4CCB-B97F-B4DADE73718D}</author>
    <author>tc={B3016A85-9CEA-45BB-8F73-5DC9BAE12BE3}</author>
    <author>tc={33C16A26-D9E7-416A-ACBD-116A65B5617E}</author>
    <author>tc={343D4305-FC95-48F0-AF40-97AFE5427D5A}</author>
    <author>tc={2C1A9ECD-8C98-481F-A664-AC128E3B7F8F}</author>
    <author>tc={C849B60B-8555-427A-BD1D-275C7DE8D735}</author>
    <author>tc={B386B92F-9ACA-4779-834E-1F53B677CBE2}</author>
    <author>tc={058F12D6-2B33-41E4-93F3-DF9660BF0C27}</author>
    <author>tc={441E8BCD-11DD-4278-BAAC-7BB6AB5574B6}</author>
    <author>tc={78FD7AC7-5AF2-417D-B42A-98784A8DA0B1}</author>
    <author>tc={73751B53-9526-4C73-BE67-930B016E64FB}</author>
  </authors>
  <commentList>
    <comment ref="M248" authorId="0" shapeId="0" xr:uid="{5F6CF7E2-FB33-4713-9AB2-9510E1A0D7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 255 Estacionamiento subterraneo</t>
      </text>
    </comment>
    <comment ref="M249" authorId="1" shapeId="0" xr:uid="{C719E8C4-B8A4-4EDB-BD8F-4AE4976D5A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185 Local comercial cat media 98 m2 menos interiores</t>
      </text>
    </comment>
    <comment ref="M250" authorId="2" shapeId="0" xr:uid="{F1F2C960-959E-4CD5-AFB4-36600F533E1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250 estacionamiento colado en sitio
</t>
      </text>
    </comment>
    <comment ref="M251" authorId="3" shapeId="0" xr:uid="{1546D21D-A3B9-4ACB-98EA-41C0D74B69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52" authorId="4" shapeId="0" xr:uid="{7200FE9E-8FB4-495F-9B0E-71FAE92087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53" authorId="5" shapeId="0" xr:uid="{7A40F150-E324-49DD-BC08-CD820928F3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185 Local comercial cat media 98 m2 menos interiores</t>
      </text>
    </comment>
    <comment ref="M254" authorId="6" shapeId="0" xr:uid="{3CB0B4B3-2C01-4045-AAF3-6DFA3F79D0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185 Local comercial cat media 98 m2 menos interiores</t>
      </text>
    </comment>
    <comment ref="M255" authorId="7" shapeId="0" xr:uid="{867D706E-BFE0-48A3-ABF1-B23828D217C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250 estacionamiento colado en sitio
</t>
      </text>
    </comment>
    <comment ref="M256" authorId="8" shapeId="0" xr:uid="{15FB5C4A-ABEC-4B80-B4C7-642ABE5630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185 Local comercial cat media 98 m2 menos interiores</t>
      </text>
    </comment>
    <comment ref="M257" authorId="9" shapeId="0" xr:uid="{53472E17-5D90-4E5D-97F6-A6031B0B7F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No. 137 Edificio oficinas cat eco 4800 m2</t>
      </text>
    </comment>
    <comment ref="M258" authorId="10" shapeId="0" xr:uid="{BDCD3966-4AE1-4A93-85D6-7CD7A27402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185 Local comercial cat media 98 m2 menos interiores</t>
      </text>
    </comment>
    <comment ref="M259" authorId="11" shapeId="0" xr:uid="{0010E8F5-0759-40CE-AB87-5D2419AB5E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 367 Losa
Varela pag 393 piso interceramic
Varela pag 406 iluminacion</t>
      </text>
    </comment>
    <comment ref="M260" authorId="12" shapeId="0" xr:uid="{48105444-7EC7-4165-B7F7-48D14AD97F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61" authorId="13" shapeId="0" xr:uid="{443EC083-5E32-4855-B07D-22565302AF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62" authorId="14" shapeId="0" xr:uid="{7FA899C9-00D8-433D-8353-7D3881FA08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63" authorId="15" shapeId="0" xr:uid="{2E2016EB-DFFE-497F-83B5-7F47B353C7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64" authorId="16" shapeId="0" xr:uid="{7F590164-6AC3-4031-A75C-BB59970B6F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181 Local comercial cat. Popular 8 m2</t>
      </text>
    </comment>
    <comment ref="M265" authorId="17" shapeId="0" xr:uid="{1E2A8FA6-224C-4B4C-9717-51C5D8D05D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 367 Losa
Varela pag 393 piso interceramic
Varela pag 406 iluminacion</t>
      </text>
    </comment>
    <comment ref="M266" authorId="18" shapeId="0" xr:uid="{86B6D684-5535-4F37-8234-20858ACDE6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 367 Losa
Varela pag 393 piso interceramic
Varela pag 406 iluminacion</t>
      </text>
    </comment>
    <comment ref="M268" authorId="19" shapeId="0" xr:uid="{DC6DD380-91D1-4939-9514-5428E74A8A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69" authorId="20" shapeId="0" xr:uid="{F6A35A7F-64AD-42B4-B57D-E2AFF15B2A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0" authorId="21" shapeId="0" xr:uid="{42F21034-6F8A-4D1F-B30A-876DE7C779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1" authorId="22" shapeId="0" xr:uid="{EDCEC133-E22D-4894-A51B-8A336210F6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2" authorId="23" shapeId="0" xr:uid="{C9D47027-2F20-48AC-A058-6F18787E45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3" authorId="24" shapeId="0" xr:uid="{015AC419-D44A-429B-ADD1-4A161A4226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4" authorId="25" shapeId="0" xr:uid="{B7CBB40E-5CA1-497C-9338-C6E56DD345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5" authorId="26" shapeId="0" xr:uid="{C382C518-44FE-4465-801B-5F5839796A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6" authorId="27" shapeId="0" xr:uid="{0681FB31-9EEF-44E7-967B-B30B1F855D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54 DEPTO. CLASE 5 SHF, 1-4 NIV 91 M2</t>
      </text>
    </comment>
    <comment ref="M277" authorId="28" shapeId="0" xr:uid="{3C61F063-62CF-4D36-A4D4-50BBF9EB6E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8" authorId="29" shapeId="0" xr:uid="{10464DAB-82AA-45AD-B5B8-F56D2D078D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79" authorId="30" shapeId="0" xr:uid="{CFBFB906-DE88-4543-90B2-0E771B9AA0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0" authorId="31" shapeId="0" xr:uid="{57D9E8EB-BFD6-43B2-91EA-1F65479A17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1" authorId="32" shapeId="0" xr:uid="{311AC1CF-6DCA-4FBE-AF7B-E23F42D55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2" authorId="33" shapeId="0" xr:uid="{D8B2D2E0-082A-4BAE-942A-E47F98DDC37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3" authorId="34" shapeId="0" xr:uid="{53985EF8-5404-4D66-8C81-62A37D1348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4" authorId="35" shapeId="0" xr:uid="{83E64914-26A8-45F3-9BC1-41D181C9BD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5" authorId="36" shapeId="0" xr:uid="{FBFA629E-6358-41E9-B561-381B63EB1A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6" authorId="37" shapeId="0" xr:uid="{C7E6628A-81FF-476C-85A2-7CAB4E5CBB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7" authorId="38" shapeId="0" xr:uid="{78C7A753-8DC5-439A-A772-176AEF2DB2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8" authorId="39" shapeId="0" xr:uid="{034344FF-149D-4A9D-9312-6E21306D95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89" authorId="40" shapeId="0" xr:uid="{7B530401-2435-4D6F-8C5B-68E64F3642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0" authorId="41" shapeId="0" xr:uid="{523161E1-E533-4A31-BF09-563CE363EB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1" authorId="42" shapeId="0" xr:uid="{17AFBE8F-5F9A-4863-A367-6F09AEAE51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2" authorId="43" shapeId="0" xr:uid="{3BB37BFE-5CEA-494D-B129-B2B8C38AFD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3" authorId="44" shapeId="0" xr:uid="{1138FBE6-15C3-4BA9-80B1-6EC91B13AA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4" authorId="45" shapeId="0" xr:uid="{A77D9134-77F7-4252-92EB-B0E2E21531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59 DEPTO. CLASE 5 SHF, 14-18 NIV 91 M2</t>
      </text>
    </comment>
    <comment ref="M295" authorId="46" shapeId="0" xr:uid="{C09ADEF2-848B-4B65-8103-E1A16EB7B6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6" authorId="47" shapeId="0" xr:uid="{D4FA84D4-EE29-45A3-8EF7-5BC4E20540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7" authorId="48" shapeId="0" xr:uid="{EE65D9F6-B661-4FD4-90DB-5F855107FA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8" authorId="49" shapeId="0" xr:uid="{4D71D20C-B9D6-42B9-AE07-08B6D8E6C6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299" authorId="50" shapeId="0" xr:uid="{ADC2E767-E434-47A5-8F55-D0392BD16B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0" authorId="51" shapeId="0" xr:uid="{34756C8E-AAA3-4F35-9C0A-681965D441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1" authorId="52" shapeId="0" xr:uid="{476B7D03-8EE0-4D5C-A18C-01C3576E76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2" authorId="53" shapeId="0" xr:uid="{6863B4DD-6B48-41A2-9CDC-A0A990EFC0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3" authorId="54" shapeId="0" xr:uid="{194CBE74-42E3-4676-BE5D-6F0A38BD95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4" authorId="55" shapeId="0" xr:uid="{6A23B191-439C-4D35-9879-E3B28D3689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64 DEP. CLASE 6 SHF, RESIDENCIAL 209 M2 1-4 NIV</t>
      </text>
    </comment>
    <comment ref="M305" authorId="56" shapeId="0" xr:uid="{2B8B4EAB-66F5-4900-8E61-3EAA973FA3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6" authorId="57" shapeId="0" xr:uid="{48E2E2C5-0E4A-4CCB-B97F-B4DADE7371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7" authorId="58" shapeId="0" xr:uid="{B3016A85-9CEA-45BB-8F73-5DC9BAE12B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8" authorId="59" shapeId="0" xr:uid="{33C16A26-D9E7-416A-ACBD-116A65B561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09" authorId="60" shapeId="0" xr:uid="{343D4305-FC95-48F0-AF40-97AFE5427D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10" authorId="61" shapeId="0" xr:uid="{2C1A9ECD-8C98-481F-A664-AC128E3B7F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11" authorId="62" shapeId="0" xr:uid="{C849B60B-8555-427A-BD1D-275C7DE8D7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266 Restaurant 730m2</t>
      </text>
    </comment>
    <comment ref="M312" authorId="63" shapeId="0" xr:uid="{B386B92F-9ACA-4779-834E-1F53B677CB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Varela Pag. 69 DEP. CLASE 7 SHF, RESIDENCIAL PLUS 375 M2 1-4 NIV</t>
      </text>
    </comment>
    <comment ref="M318" authorId="64" shapeId="0" xr:uid="{058F12D6-2B33-41E4-93F3-DF9660BF0C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propuesto en clase</t>
      </text>
    </comment>
    <comment ref="M319" authorId="65" shapeId="0" xr:uid="{441E8BCD-11DD-4278-BAAC-7BB6AB5574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propuesto en clase</t>
      </text>
    </comment>
    <comment ref="M320" authorId="66" shapeId="0" xr:uid="{78FD7AC7-5AF2-417D-B42A-98784A8DA0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propuesto en clase</t>
      </text>
    </comment>
    <comment ref="M321" authorId="67" shapeId="0" xr:uid="{73751B53-9526-4C73-BE67-930B016E64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propuesto en clase</t>
      </text>
    </comment>
  </commentList>
</comments>
</file>

<file path=xl/sharedStrings.xml><?xml version="1.0" encoding="utf-8"?>
<sst xmlns="http://schemas.openxmlformats.org/spreadsheetml/2006/main" count="692" uniqueCount="455">
  <si>
    <t>miembro de la sociedad de arquitectos valuadores, a.c.</t>
  </si>
  <si>
    <t>918-16-97 y  fax   915-18-82</t>
  </si>
  <si>
    <t>avalu@prodigy.net.mx</t>
  </si>
  <si>
    <t>aguascalientes,  ags.</t>
  </si>
  <si>
    <t xml:space="preserve">        tel´s  ( 449 ) </t>
  </si>
  <si>
    <t>c. garabato  n°  122</t>
  </si>
  <si>
    <t>col.   san  luis</t>
  </si>
  <si>
    <t>c.p. 20250</t>
  </si>
  <si>
    <t>c. garabato  nº  122</t>
  </si>
  <si>
    <t>ANEXO FOTOGRAFICO</t>
  </si>
  <si>
    <t>TERRENO</t>
  </si>
  <si>
    <t>Cocina</t>
  </si>
  <si>
    <t>Cochera, actualmente empleada como bodega</t>
  </si>
  <si>
    <t>Sala</t>
  </si>
  <si>
    <t>Recámara 1</t>
  </si>
  <si>
    <t>Recámara 2</t>
  </si>
  <si>
    <t>Vista desde la entrada</t>
  </si>
  <si>
    <t>PROPIETARIO:</t>
  </si>
  <si>
    <t>UBICACIÓN DEL INMUEBLE:</t>
  </si>
  <si>
    <t>REGIMEN DE PROPIEDAD:</t>
  </si>
  <si>
    <t>X</t>
  </si>
  <si>
    <t>PARQUES</t>
  </si>
  <si>
    <t>ESCUELAS</t>
  </si>
  <si>
    <t>MEDIDAS Y COLINDANCIAS DEL TERRENO</t>
  </si>
  <si>
    <t>T E R R E N O</t>
  </si>
  <si>
    <t>SUJETO</t>
  </si>
  <si>
    <t>Y</t>
  </si>
  <si>
    <t>JUAN CARLOS SERRANO MACIAS</t>
  </si>
  <si>
    <t>INGENIERO CIVIL</t>
  </si>
  <si>
    <t>VIVERO DEL RIO 102, FRACC. CASA BLANCA C.P. 20297 AGUASCALIENTES, AGS. CEL. 449.129.77.48 ing.cserrano@gmail.com</t>
  </si>
  <si>
    <t>I N M U E B L E</t>
  </si>
  <si>
    <t>No. CED. PROF:</t>
  </si>
  <si>
    <t>ESPECIALIDAD:</t>
  </si>
  <si>
    <t>FECHA DEL AVALUO:</t>
  </si>
  <si>
    <t>LOTE:</t>
  </si>
  <si>
    <t>MANZANA:</t>
  </si>
  <si>
    <t>OBJETO DEL AVALUO:</t>
  </si>
  <si>
    <t>PROPOSITO DEL AVALUO:</t>
  </si>
  <si>
    <t>CUENTA CATASTRAL:</t>
  </si>
  <si>
    <t>CUENTA PREDIAL:</t>
  </si>
  <si>
    <t>FOLIO REAL:</t>
  </si>
  <si>
    <t>ESCRITURA:</t>
  </si>
  <si>
    <t>XXXXX XXXXX  XXXXX  XXXXX</t>
  </si>
  <si>
    <t>ING. JUAN CARLOS SERRANO MACIAS</t>
  </si>
  <si>
    <t>VALUACION DE BIENES INMUEBLES</t>
  </si>
  <si>
    <t>-</t>
  </si>
  <si>
    <t>XX-XXXX-XX-XXXX-XXX-XXX</t>
  </si>
  <si>
    <t>UXXXXXX</t>
  </si>
  <si>
    <t>NO SE PROPORCIONO</t>
  </si>
  <si>
    <t>CLASIFICACION DE LA ZONA:</t>
  </si>
  <si>
    <t>TIPOS DE CONSTRUCCION:</t>
  </si>
  <si>
    <t>INDICE DE SATURACION:</t>
  </si>
  <si>
    <t>C A R A C T E R I S T I C A S   U R B A N A S</t>
  </si>
  <si>
    <t>POBLACION:</t>
  </si>
  <si>
    <t>CONTAMINACION AMBIENTAL:</t>
  </si>
  <si>
    <t>USO DEL SUELO:</t>
  </si>
  <si>
    <t>VIAS DE ACCESO E IMPORTANCIA:</t>
  </si>
  <si>
    <t>SERVICIOS PUBLICOS</t>
  </si>
  <si>
    <t>AGUA</t>
  </si>
  <si>
    <t>LUZ</t>
  </si>
  <si>
    <t>DRENAJE</t>
  </si>
  <si>
    <t>TELEFONO</t>
  </si>
  <si>
    <t>GAS NATURAL</t>
  </si>
  <si>
    <t>TV POR CABLE</t>
  </si>
  <si>
    <t>INTERNET</t>
  </si>
  <si>
    <t>VIGILANCIA</t>
  </si>
  <si>
    <t>EQUIPAMIENTO URBANO</t>
  </si>
  <si>
    <t>HOSPITAL</t>
  </si>
  <si>
    <t>ABASTO</t>
  </si>
  <si>
    <t>OFICINAS</t>
  </si>
  <si>
    <t>GUARNICIONES</t>
  </si>
  <si>
    <t>BANQUETAS</t>
  </si>
  <si>
    <t>PAVIMENTOS</t>
  </si>
  <si>
    <t>CALLES CIRCUNDANTES AL INMUEBLE</t>
  </si>
  <si>
    <t>NORTE:</t>
  </si>
  <si>
    <t>SUR:</t>
  </si>
  <si>
    <t>ESTE:</t>
  </si>
  <si>
    <t>OESTE:</t>
  </si>
  <si>
    <t>TOPOGRAFIA Y CONFIG.</t>
  </si>
  <si>
    <t>CARACT. PANORAMICAS</t>
  </si>
  <si>
    <t>SERVIDUMBRES Y RESTRICC.</t>
  </si>
  <si>
    <t>FALLAS</t>
  </si>
  <si>
    <t>NO SE APRECIAN FALLAS CERCANAS SEGÚN EL SISTEMA DE INFORMACION DE FALLAS GEOLOGICAS Y GRIETAS SIFAGG</t>
  </si>
  <si>
    <t>GEOREFERENCIA</t>
  </si>
  <si>
    <t>N</t>
  </si>
  <si>
    <t>W</t>
  </si>
  <si>
    <t>D E S C R I P C I O N   G E N E R A L   D E L   I N M U E B L E</t>
  </si>
  <si>
    <t>NO APLICA</t>
  </si>
  <si>
    <t>ESTADO DE CONSERVACION</t>
  </si>
  <si>
    <t>USO ACTUAL</t>
  </si>
  <si>
    <t>ESPACIOS CONSTRUIDOS</t>
  </si>
  <si>
    <t>NUMERO DE NIVELES</t>
  </si>
  <si>
    <t>EDAD APROXIMADA</t>
  </si>
  <si>
    <t>VIDA UTIL REMANENTE</t>
  </si>
  <si>
    <t>CALIDAD DEL PROYECTO</t>
  </si>
  <si>
    <t>UNIDADES RENTABLES</t>
  </si>
  <si>
    <t>PRIVADA</t>
  </si>
  <si>
    <t>CONSTRUCCION</t>
  </si>
  <si>
    <t>TIPO</t>
  </si>
  <si>
    <t>AREA CONSTRUIDA</t>
  </si>
  <si>
    <t>SUPERFICIE DE TERRENO</t>
  </si>
  <si>
    <t>FUENTE:</t>
  </si>
  <si>
    <t>ESCRITURA</t>
  </si>
  <si>
    <t>C O N S I D E R A C I O N E S   P R E V I A S   A L   A V A L U O</t>
  </si>
  <si>
    <t>DESCRIPCION DEL INMUEBLE</t>
  </si>
  <si>
    <t>METODOLOGIA</t>
  </si>
  <si>
    <t>ENFOQUE DE COSTOS</t>
  </si>
  <si>
    <t>LA VALUACION DEL TERRENO SE ESTIMA DE ACUERDO A LA INVESTIGACION DE MERCADO</t>
  </si>
  <si>
    <t>SE APLICA EL CRITERIO Y TABLAS DE ROSS-HEIDECKE PARA LA ESTIMACION DE LOS FACTORES DE DEPRECIACION.</t>
  </si>
  <si>
    <t>ESTE ENFOQUE CONSIDERA QUE VALOR MAXIMO DEL BIEN PARA EL COMPRADOR CON INFORMACION PERTINENTE, SERÁ LA CANTIDAD NECESARIA PARA CONSTRUIR O ADQUIRIR UN NUEVO BIEN DE IGUAL UTILIDAD. CUANDO EL BIEN NO ES NUEVO EL VALOR DE REPOSICION NUEVO DEBERA SER AJUSTADO DE ACUERDO A TODOS LOS METODOS DE APRECIACION Y OBSOLESCENCIA A LA FECHA DEL AVALUO.</t>
  </si>
  <si>
    <t>ENFOQUE DE INGRESOS (VALOR DE CAPITALIZACION DE RENTAS)</t>
  </si>
  <si>
    <t>ES EL VALOR PRESENTE DE BENEFICIOS FUTUROS DERIVADOS DE LA PROPIEDAD Y ES GENERALMENTE MEDIDO A TRAVES DE LA CAPITALIZACION DE UN NIVEL ESPECIFICO DE INGRESOS.</t>
  </si>
  <si>
    <t>ENFOQUE DE MERCADO (VALOR COMPARATIVO DE MERCADO)</t>
  </si>
  <si>
    <t>ES LA CANTIDAD ESTIMADA, EN TERMINOS MONETARIOS, A PARTIR DEL ANALISIS Y COMPARACION DE BIENES IGUALES O SIMILARES AL BIEN OBJETO DE ESTUDIO, QUE HAN SIDO VENDIDOS O QUE SE ENCUENTRAN EN PROCESO DE VENTA EN EL MERCADO ABIERTO.</t>
  </si>
  <si>
    <t>ESTE ANALISIS, PARA INMUEBLES ESPECIALES, SE PUEDE REALIZAR COMPARANDO SUPERFICIE DE CONSTRUCCION, HABITACIONES DE HOTEL, CAMAS DE HOSPITAL, ETC.</t>
  </si>
  <si>
    <t>VALOR COMERCIAL</t>
  </si>
  <si>
    <t>ES EL PRECIO MAS PROBABLE EN QUE SE PODRIA COMERCIALIZAR UN BIEN, EN LAS CIRCUNSTANCIAS PREVALECIENTES A LA FECHA DEL AVALUO, EN UN PLAZO RAZONABLE DE EXPOSICION EN UNA TRANSACCION LLEVADA A CABO ENTRE UN OFERENTE Y UN DEMANDANTE LIBRES DE PRESIONES, BIEN INFORMADOS Y COMO RESULTADO DE PONDERAR EL VALOR FISICO, EL VALOR DE CAPITALIZACION DE RENTAS Y EL VALOR DE MERCADO DEL BIEN QUE SE TRATE.</t>
  </si>
  <si>
    <t>COMENTARIOS GENERALES, SUPUESTOS, EXCLUSIONES Y CONDICIONES LIMITANTES DEL AVALUO</t>
  </si>
  <si>
    <t>LOS VALORES DE CALLE Y DE MERCADO SE ESTIMAN CON BASE EN LA HOMOLOGACION DE LOS COMPARABLES OBTENIDOS EN LA INVESTIGACION DEL MERCADO INMOBILIARIO DE LA ZONA DE UBICACIÓN DEL INMUEBLE Y ZONAS DE CARACTERISTICAS SIMILARES. LA HOMOLOGACION CONSIDERA LAS CONDICIONES DEL INMUEBLE QUE SE ANALIZA.</t>
  </si>
  <si>
    <t>FACTORES DE HOMOLOGACION EMPLEADOS</t>
  </si>
  <si>
    <t>sup</t>
  </si>
  <si>
    <t>neg</t>
  </si>
  <si>
    <t>fub</t>
  </si>
  <si>
    <t>SUPERFICIE CONSTRUIDA/TERRENO</t>
  </si>
  <si>
    <t>FACTOR DE NEGOCIACION</t>
  </si>
  <si>
    <t>FACTOR DE UBICACIÓN DENTRO DE LA COLONIA</t>
  </si>
  <si>
    <t>csp</t>
  </si>
  <si>
    <t>ec</t>
  </si>
  <si>
    <t>proy</t>
  </si>
  <si>
    <t>CALIDAD DE LOS SERVICIOS PUBLICOS (0-10)</t>
  </si>
  <si>
    <t>tfr - TIPO DE FRACC. - FACTORES DE ZONA</t>
  </si>
  <si>
    <t>for - FACTOR DE FORMA</t>
  </si>
  <si>
    <t>TURISTICA COMERCIAL</t>
  </si>
  <si>
    <t>COMERCIAL DE 1a</t>
  </si>
  <si>
    <t>COMERCIAL DE 2a</t>
  </si>
  <si>
    <t>RESIDENCIAL DE LUJO</t>
  </si>
  <si>
    <t>RESIDENCIAL DE 1a</t>
  </si>
  <si>
    <t>RESIDENCIAL DE 2a</t>
  </si>
  <si>
    <t>INTERES SOCIAL</t>
  </si>
  <si>
    <t>HABITACIONAL POPULAR</t>
  </si>
  <si>
    <t>TC</t>
  </si>
  <si>
    <t>C1</t>
  </si>
  <si>
    <t>C2</t>
  </si>
  <si>
    <t>R1</t>
  </si>
  <si>
    <t>R2</t>
  </si>
  <si>
    <t>RL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</si>
  <si>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</si>
  <si>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</si>
  <si>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</si>
  <si>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</si>
  <si>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</si>
  <si>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</si>
  <si>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</si>
  <si>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</si>
  <si>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- FACTOR DE ESQUINA</t>
  </si>
  <si>
    <t>top - FACTOR DE TOPOGRAFIA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</si>
  <si>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</si>
  <si>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</si>
  <si>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</si>
  <si>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</si>
  <si>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</si>
  <si>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</si>
  <si>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</si>
  <si>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</si>
  <si>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</si>
  <si>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</si>
  <si>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</si>
  <si>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</si>
  <si>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</si>
  <si>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</si>
  <si>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PLA</t>
  </si>
  <si>
    <t>AS</t>
  </si>
  <si>
    <t>DE</t>
  </si>
  <si>
    <t>AC</t>
  </si>
  <si>
    <t>I N V E S T I G A C I O N   D E   M E R C A D O</t>
  </si>
  <si>
    <t>INMUEBLES EN VENTA</t>
  </si>
  <si>
    <t>A P L I C A C I O N   D E L   E N F O Q U E   C O M P A R A T I V O   D E   M E R C A D O</t>
  </si>
  <si>
    <t>vum$</t>
  </si>
  <si>
    <t>top</t>
  </si>
  <si>
    <t>for</t>
  </si>
  <si>
    <t>tfr</t>
  </si>
  <si>
    <t>Fesq</t>
  </si>
  <si>
    <t>FACTOR DE HOMOLOGACION</t>
  </si>
  <si>
    <t>VALOR UNITARIO DEL TERRENO HOMOLOGADO</t>
  </si>
  <si>
    <t>PRECIO DE MERCADO PONDERADO</t>
  </si>
  <si>
    <t>SUPERFICIE</t>
  </si>
  <si>
    <t>INDIVISO</t>
  </si>
  <si>
    <t>VALOR DEL TERRENO</t>
  </si>
  <si>
    <t>A P L I C A C I O N   D E L   E N F O Q U E   D E   C O S T O S</t>
  </si>
  <si>
    <t>FRACCION</t>
  </si>
  <si>
    <t>AREA (m2)</t>
  </si>
  <si>
    <t>FACTOR</t>
  </si>
  <si>
    <t>VALOR UNITARIO</t>
  </si>
  <si>
    <t>TOTAL</t>
  </si>
  <si>
    <t>VALOR DE REPOSICION NUEVO</t>
  </si>
  <si>
    <t>VALOR NETO DE REPOSICION</t>
  </si>
  <si>
    <t>A P L I C A C I O N   D E L   E N F O Q U E   D E   I N G R E S O S</t>
  </si>
  <si>
    <t>VALOR DE CAPITALIZACION</t>
  </si>
  <si>
    <t>R E S U M E N   D E   V A L O R E S</t>
  </si>
  <si>
    <t>ENFOQUE COMPARATIVO DE MERCADO (VALOR COMPARATIVO DE MERCADO)</t>
  </si>
  <si>
    <t>ENFOQUE DE COSTOS (VALOR FISICO O DIRECTO, NETO DE REPOSICION)</t>
  </si>
  <si>
    <t>C O N S I D E R A C I O N E S   P R E V I A S   A   L A   C O N C L U S I O N</t>
  </si>
  <si>
    <t>EL PRESENTE ANALISIS PRESUPONE QUE NO EXISTE NINGUNA RESTRICCION LEGAL EN CUANTO A LA POSESION DEL BIEN Y AL USO LICITO DEL MISMO.</t>
  </si>
  <si>
    <t>DECLARACIONES</t>
  </si>
  <si>
    <t>PARA OBTENER EL VALOR DEL TERRENO SE REALIZO INVESTIGACION Y HOMOLOGACION CON TERRENOS DE CARACTERISTICAS SIMILARES.</t>
  </si>
  <si>
    <t>SE ESTIMA EL VALOR FISICO O DE REPOSICION DEL INMUEBLE FUNDADO EN ANALISIS DE COSTOS Y PRESUPUESTOS ACTUALIZADOS DE CONSTRUCCIONES ESPECIALES Y SIMILARES A LAS ESPECIFICADAS DEL INMUEBLE QUE SE ANALIZA.</t>
  </si>
  <si>
    <t>PARA EL ENFOQUE DE MERCADO SE REALIZO INVESTIGACION Y HOMOLOGACION CON INMUEBLES SIMILARES EN LA LOCALIDAD.</t>
  </si>
  <si>
    <t>C R O Q U I S</t>
  </si>
  <si>
    <t>R E P O R T E   F O T O G R A F I C O</t>
  </si>
  <si>
    <t>VALOR UNIT.</t>
  </si>
  <si>
    <t>VOLUMEN</t>
  </si>
  <si>
    <t>RESIDENCIAL</t>
  </si>
  <si>
    <t>MUY BUENO</t>
  </si>
  <si>
    <t>NORMAL</t>
  </si>
  <si>
    <t>FIC</t>
  </si>
  <si>
    <t>FSIS</t>
  </si>
  <si>
    <t>FEE</t>
  </si>
  <si>
    <t>FR</t>
  </si>
  <si>
    <t>VNR</t>
  </si>
  <si>
    <t>ALTA</t>
  </si>
  <si>
    <t>BAJA</t>
  </si>
  <si>
    <t>*</t>
  </si>
  <si>
    <t>C O N C L U S I O N</t>
  </si>
  <si>
    <t>A V A L Ú O   P R O Y E C T A D O   T O R R E   M A Z A R Y K</t>
  </si>
  <si>
    <t>AVALUO 0004-19102024</t>
  </si>
  <si>
    <t>ESTIMAR EL VALOR PROYECTADO DEL INMUEBLE</t>
  </si>
  <si>
    <t>VALUADORES:</t>
  </si>
  <si>
    <t>ING. CESAR HUMBERTO MADERA ROBLES</t>
  </si>
  <si>
    <t>MIXTA</t>
  </si>
  <si>
    <t>VIV., COMERCIAL, ESC.</t>
  </si>
  <si>
    <t>MIXTO, COMERCIAL, HAB. MULTIFAMILIAR</t>
  </si>
  <si>
    <t>AV. CONVENCION 1914</t>
  </si>
  <si>
    <t>CALLE AQUILES ELORDUY</t>
  </si>
  <si>
    <t>CALLE 25 DE ABRIL</t>
  </si>
  <si>
    <t>AV. CONVENCION 1914 PTE.</t>
  </si>
  <si>
    <t>CALLE 26 DE MARZO</t>
  </si>
  <si>
    <t>NINGUNA APARENTE</t>
  </si>
  <si>
    <t>21°52'52''</t>
  </si>
  <si>
    <t>102°18'46''</t>
  </si>
  <si>
    <t>TERRENO REGULAR PLANO</t>
  </si>
  <si>
    <t>COMERCIAL, VIV. MULTIFAM.</t>
  </si>
  <si>
    <t>EN CONSTRUCCION</t>
  </si>
  <si>
    <t>UNICA</t>
  </si>
  <si>
    <t>CONSTRUCCIONES</t>
  </si>
  <si>
    <t>ESTACIONAMIENTO</t>
  </si>
  <si>
    <t>PLANTA BAJA</t>
  </si>
  <si>
    <t>LOCAL 1</t>
  </si>
  <si>
    <t>LOCAL 2</t>
  </si>
  <si>
    <t>LOCAL 3</t>
  </si>
  <si>
    <t>LOCAL 4</t>
  </si>
  <si>
    <t>LOCAL 5</t>
  </si>
  <si>
    <t>AREAS DEL INMUEBLE</t>
  </si>
  <si>
    <t>LOCAL 3B</t>
  </si>
  <si>
    <t>LOCAL 6 PB</t>
  </si>
  <si>
    <t>LOCAL 6 MEZZANINE</t>
  </si>
  <si>
    <t>LOCAL 6 TERRAZA</t>
  </si>
  <si>
    <t>LOCALES COM.</t>
  </si>
  <si>
    <t>AREAS PEATONALES</t>
  </si>
  <si>
    <t>AREAS COMERACIALES</t>
  </si>
  <si>
    <t>AREAS DE CIRCULACION</t>
  </si>
  <si>
    <t>AREA RECEPCION</t>
  </si>
  <si>
    <t>AREA SANITARIOS</t>
  </si>
  <si>
    <t>CTO. BASURA</t>
  </si>
  <si>
    <t>SERVICIOS</t>
  </si>
  <si>
    <t>AREAS DE SERVICIOS</t>
  </si>
  <si>
    <t>A. ESTACIONAMIENTO</t>
  </si>
  <si>
    <t>NIVEL 01</t>
  </si>
  <si>
    <t>LOCAL 7</t>
  </si>
  <si>
    <t>LOCAL 8</t>
  </si>
  <si>
    <t>LOCAL 9</t>
  </si>
  <si>
    <t>LOCAL 10</t>
  </si>
  <si>
    <t>LOCAL 11</t>
  </si>
  <si>
    <t>LOCAL 12</t>
  </si>
  <si>
    <t>LOCAL 13</t>
  </si>
  <si>
    <t>LOCAL 14</t>
  </si>
  <si>
    <t>LOCAL 15</t>
  </si>
  <si>
    <t>LOCAL 16</t>
  </si>
  <si>
    <t>LOCAL 17</t>
  </si>
  <si>
    <t>LOCAL 18</t>
  </si>
  <si>
    <t>LOCAL 19</t>
  </si>
  <si>
    <t>LOCAL 20</t>
  </si>
  <si>
    <t>LOCAL 21</t>
  </si>
  <si>
    <t>LOCAL 22</t>
  </si>
  <si>
    <t>LOCAL 23</t>
  </si>
  <si>
    <t>OFICINA</t>
  </si>
  <si>
    <t>CUARTO MEDICO</t>
  </si>
  <si>
    <t>BODEGA 1</t>
  </si>
  <si>
    <t>NIVEL 02</t>
  </si>
  <si>
    <t>LOCAL 24</t>
  </si>
  <si>
    <t>LOCAL 25</t>
  </si>
  <si>
    <t>LOCAL 26</t>
  </si>
  <si>
    <t>LOCAL 27</t>
  </si>
  <si>
    <t>LOCAL 28</t>
  </si>
  <si>
    <t>LOCAL 29</t>
  </si>
  <si>
    <t>LOCAL 30</t>
  </si>
  <si>
    <t>LOCAL 31</t>
  </si>
  <si>
    <t>LOCAL 32</t>
  </si>
  <si>
    <t>LOCAL 33</t>
  </si>
  <si>
    <t>LOCAL 34</t>
  </si>
  <si>
    <t>LOCAL 35</t>
  </si>
  <si>
    <t>LOCAL 36</t>
  </si>
  <si>
    <t>LOCAL 37</t>
  </si>
  <si>
    <t>LOCAL 38</t>
  </si>
  <si>
    <t>LOCAL 39</t>
  </si>
  <si>
    <t>NIVEL 03</t>
  </si>
  <si>
    <t>AMENIDADES INDOOR</t>
  </si>
  <si>
    <t>AMENIDADES OUTDOOR</t>
  </si>
  <si>
    <t>NIVEL 04</t>
  </si>
  <si>
    <t>DEPARTAMENTO 101</t>
  </si>
  <si>
    <t>DEPARTAMENTO 102</t>
  </si>
  <si>
    <t>DEPARTAMENTO 103</t>
  </si>
  <si>
    <t>DEPARTAMENTO 104</t>
  </si>
  <si>
    <t>NIVEL 05</t>
  </si>
  <si>
    <t>NIVEL 06</t>
  </si>
  <si>
    <t>NIVEL 07</t>
  </si>
  <si>
    <t>NIVEL 08</t>
  </si>
  <si>
    <t>NIVEL 09</t>
  </si>
  <si>
    <t>DEPARTAMENTO 105</t>
  </si>
  <si>
    <t>DEPARTAMENTO 106</t>
  </si>
  <si>
    <t>DEPARTAMENTO 107</t>
  </si>
  <si>
    <t>DEPARTAMENTO 108</t>
  </si>
  <si>
    <t>DEPARTAMENTO 109</t>
  </si>
  <si>
    <t>DEPARTAMENTO 110</t>
  </si>
  <si>
    <t>DEPARTAMENTO 111</t>
  </si>
  <si>
    <t>DEPARTAMENTO 112</t>
  </si>
  <si>
    <t>DEPARTAMENTO 113</t>
  </si>
  <si>
    <t>DEPARTAMENTO 114</t>
  </si>
  <si>
    <t>DEPARTAMENTO 115</t>
  </si>
  <si>
    <t>DEPARTAMENTO 116</t>
  </si>
  <si>
    <t>DEPARTAMENTO 117</t>
  </si>
  <si>
    <t>DEPARTAMENTO 118</t>
  </si>
  <si>
    <t>DEPARTAMENTO 119</t>
  </si>
  <si>
    <t>DEPARTAMENTO 120</t>
  </si>
  <si>
    <t>DEPARTAMENTO 121</t>
  </si>
  <si>
    <t>DEPARTAMENTO 122</t>
  </si>
  <si>
    <t>DEPARTAMENTO 123</t>
  </si>
  <si>
    <t>NIVEL 10</t>
  </si>
  <si>
    <t>DEPARTAMENTO 124</t>
  </si>
  <si>
    <t>DEPARTAMENTO 125</t>
  </si>
  <si>
    <t>DEPARTAMENTO 126</t>
  </si>
  <si>
    <t>NIVEL 11</t>
  </si>
  <si>
    <t>DEPARTAMENTO 127</t>
  </si>
  <si>
    <t>DEPARTAMENTO 128</t>
  </si>
  <si>
    <t>DEPARTAMENTO 129</t>
  </si>
  <si>
    <t>NIVEL 12</t>
  </si>
  <si>
    <t>DEPARTAMENTO 130</t>
  </si>
  <si>
    <t>DEPARTAMENTO 131</t>
  </si>
  <si>
    <t>DEPARTAMENTO 132</t>
  </si>
  <si>
    <t>NIVEL 13</t>
  </si>
  <si>
    <t>DEPARTAMENTO 133</t>
  </si>
  <si>
    <t>DEPARTAMENTO 134</t>
  </si>
  <si>
    <t>DEPARTAMENTO 135</t>
  </si>
  <si>
    <t>NIVEL 14</t>
  </si>
  <si>
    <t>DEPARTAMENTO 136</t>
  </si>
  <si>
    <t>DEPARTAMENTO 137</t>
  </si>
  <si>
    <t>DEPARTAMENTO 138</t>
  </si>
  <si>
    <t>NIVEL 15</t>
  </si>
  <si>
    <t>DEPARTAMENTO 139</t>
  </si>
  <si>
    <t>DEPARTAMENTO 140</t>
  </si>
  <si>
    <t>DEPARTAMENTO 141</t>
  </si>
  <si>
    <t>NIVEL 16</t>
  </si>
  <si>
    <t>DEPARTAMENTO 142</t>
  </si>
  <si>
    <t>DEPARTAMENTO 143</t>
  </si>
  <si>
    <t>DEPARTAMENTO 144</t>
  </si>
  <si>
    <t>NIVEL 17</t>
  </si>
  <si>
    <t>DEPARTAMENTO 145</t>
  </si>
  <si>
    <t>DEPARTAMENTO 146</t>
  </si>
  <si>
    <t>DEPARTAMENTO 147</t>
  </si>
  <si>
    <t>NIVEL 18</t>
  </si>
  <si>
    <t>RESIDENCIA R1</t>
  </si>
  <si>
    <t>RESIDENCIA R2</t>
  </si>
  <si>
    <t>NIVEL 19</t>
  </si>
  <si>
    <t>DEPARTAMENTO 148</t>
  </si>
  <si>
    <t>NIVEL 20</t>
  </si>
  <si>
    <t>DEPARTAMENTO 149</t>
  </si>
  <si>
    <t>NIVEL 21  Y NIVEL 22</t>
  </si>
  <si>
    <t>DEPARTAMENTO 150</t>
  </si>
  <si>
    <t>DEPARTAMENTO 151</t>
  </si>
  <si>
    <t>NIVEL 23  Y NIVEL 24</t>
  </si>
  <si>
    <t>DEPARTAMENTO 152</t>
  </si>
  <si>
    <t>AREAS DEPARTAMENTOS</t>
  </si>
  <si>
    <t>NIVEL 25  Y NIVEL 26</t>
  </si>
  <si>
    <t>DEPARTAMENTO 153</t>
  </si>
  <si>
    <t>ELEMENTOS ADICIONALES</t>
  </si>
  <si>
    <t>ELEVADOR</t>
  </si>
  <si>
    <t>SUBESTACION ELECT.</t>
  </si>
  <si>
    <t>CISTERNA 50,000LTS</t>
  </si>
  <si>
    <t>ALBERCA</t>
  </si>
  <si>
    <t>RESUMEN Y CONSIDERACIONES DE AREAS</t>
  </si>
  <si>
    <t>DEPTO. CLASE 5 SHF, 1-4 NIV 91 M2</t>
  </si>
  <si>
    <t>AREA DEPTOS.</t>
  </si>
  <si>
    <t>DEPTO. CLASE 5 SHF, 14-18 NIV 91 M2</t>
  </si>
  <si>
    <t>NIVELES 4 AL 8</t>
  </si>
  <si>
    <t>NIVELES 9 AL 17</t>
  </si>
  <si>
    <t>NIVELES 18 AL 22</t>
  </si>
  <si>
    <t>DEP. CLASE 6 SHF, RESIDENCIAL 209 M2 1-4 NIV</t>
  </si>
  <si>
    <t>NIVELES 23 AL 26</t>
  </si>
  <si>
    <t>DEP. CLASE 7 SHF, RESIDENCIAL PLUS 375 M2 1-4 NIV</t>
  </si>
  <si>
    <t>VALOR DE LAS CONSTRUCCIONES</t>
  </si>
  <si>
    <t>VALOR ELEMENTOS ADICIONALES</t>
  </si>
  <si>
    <t>V A L O R   P R O Y E C T A D O</t>
  </si>
  <si>
    <t>EDIFICIO DE DEPARTAMENTOS, AMENIDADES Y LOCALES COMERCIALES</t>
  </si>
  <si>
    <t>MAZARYK ABA CENTER</t>
  </si>
  <si>
    <t>EST. SOTANO 01</t>
  </si>
  <si>
    <t xml:space="preserve">VARELA COSTOS POR M2 DE CONSTRUCCION VOL II </t>
  </si>
  <si>
    <t>SO</t>
  </si>
  <si>
    <t>PB</t>
  </si>
  <si>
    <t>RECEPCIÓN</t>
  </si>
  <si>
    <t>LOCAL 6 MEZZANINI</t>
  </si>
  <si>
    <t>LOCAL 6 DRIVE THU</t>
  </si>
  <si>
    <t>BODEGA Y OFICINAS</t>
  </si>
  <si>
    <t>N1</t>
  </si>
  <si>
    <t>N2</t>
  </si>
  <si>
    <t>ÁREA DE CIRCULACIÓN</t>
  </si>
  <si>
    <t>N3</t>
  </si>
  <si>
    <t>ÁREA DE JUEGOS</t>
  </si>
  <si>
    <t>COWORKING</t>
  </si>
  <si>
    <t>SANITARIOS</t>
  </si>
  <si>
    <t>RECEPCIÓN PRINCIPAL</t>
  </si>
  <si>
    <t>SUM</t>
  </si>
  <si>
    <t>ROOFTOP GARDEN</t>
  </si>
  <si>
    <t>N4</t>
  </si>
  <si>
    <t>DEPARTAMENTO SECC A</t>
  </si>
  <si>
    <t>N5</t>
  </si>
  <si>
    <t>N6</t>
  </si>
  <si>
    <t>N7</t>
  </si>
  <si>
    <t>N8</t>
  </si>
  <si>
    <t>N9</t>
  </si>
  <si>
    <t>DEPARTAMENTO SECC B</t>
  </si>
  <si>
    <t>N10</t>
  </si>
  <si>
    <t>N11</t>
  </si>
  <si>
    <t>N12</t>
  </si>
  <si>
    <t>N13</t>
  </si>
  <si>
    <t>N14</t>
  </si>
  <si>
    <t>N15</t>
  </si>
  <si>
    <t>DEPARTAMENTO SECC C</t>
  </si>
  <si>
    <t>N16</t>
  </si>
  <si>
    <t>N17</t>
  </si>
  <si>
    <t>PENTHOUSE SECCIÓN E</t>
  </si>
  <si>
    <t>N18</t>
  </si>
  <si>
    <t>N19</t>
  </si>
  <si>
    <t>N20</t>
  </si>
  <si>
    <t>N21</t>
  </si>
  <si>
    <t>N22</t>
  </si>
  <si>
    <t>PENTHOUSE SECCIÓN D</t>
  </si>
  <si>
    <t>N23</t>
  </si>
  <si>
    <t>N24</t>
  </si>
  <si>
    <t>N25</t>
  </si>
  <si>
    <t>N26</t>
  </si>
  <si>
    <t>TERCER NIVEL</t>
  </si>
  <si>
    <t>NIVEL 9-14</t>
  </si>
  <si>
    <t>NIVEL 23-25 PENTHOUSE</t>
  </si>
  <si>
    <t>EDIFICIO DE USO MIXTO  DE 26 NIVELES, CON 47 DEPARTAMENTOS, 40 LOCALES COMERCIALES, 6 PENTHOUSE, 1 NIVEL DE  SOTANO PARA ESTACIONAMIENTO Y 1 NIVEL DE ÁREA RECREATIVA CON JARDIN</t>
  </si>
  <si>
    <t>25 DE OCTUBRE DE 2024</t>
  </si>
  <si>
    <t>CÉSAR HUMBERTO MADERA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</si>
</sst>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;[Red]#,##0.000"/>
    <numFmt numFmtId="166" formatCode="0.000"/>
    <numFmt numFmtId="167" formatCode="&quot;$&quot;#,##0.00"/>
    <numFmt numFmtId="168" formatCode="0.00&quot; m&quot;"/>
    <numFmt numFmtId="169" formatCode="0.00\ &quot;$/m2&quot;"/>
    <numFmt numFmtId="170" formatCode="0.00&quot; m2&quot;"/>
    <numFmt numFmtId="171" formatCode="0.0\ &quot;años&quot;"/>
    <numFmt numFmtId="172" formatCode="0.00\ &quot;pza&quot;"/>
    <numFmt numFmtId="173" formatCode="0.00\ &quot;m&quot;"/>
    <numFmt numFmtId="174" formatCode="0.00\ &quot;m2&quot;"/>
    <numFmt numFmtId="175" formatCode="&quot;$&quot;0.00&quot;/m2&quot;"/>
    <numFmt numFmtId="176" formatCode="#,##0.000"/>
  </numFmts>
  <fonts count="69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sz val="17"/>
      <color indexed="23"/>
      <name val="Impact"/>
      <family val="2"/>
    </font>
    <font>
      <b/>
      <sz val="9"/>
      <color indexed="23"/>
      <name val="Arial"/>
      <family val="2"/>
    </font>
    <font>
      <sz val="17"/>
      <name val="Impact"/>
      <family val="2"/>
    </font>
    <font>
      <sz val="9"/>
      <name val="AmerType Md BT"/>
      <family val="1"/>
    </font>
    <font>
      <sz val="20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sz val="11"/>
      <name val="Comic Sans MS"/>
      <family val="4"/>
    </font>
    <font>
      <b/>
      <sz val="8"/>
      <color indexed="22"/>
      <name val="Arial"/>
      <family val="2"/>
    </font>
    <font>
      <b/>
      <sz val="9"/>
      <color indexed="22"/>
      <name val="Arial"/>
      <family val="2"/>
    </font>
    <font>
      <sz val="9"/>
      <name val="Comic Sans MS"/>
      <family val="4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17"/>
      <color indexed="9"/>
      <name val="Impact"/>
      <family val="2"/>
    </font>
    <font>
      <sz val="10"/>
      <color indexed="9"/>
      <name val="Arial"/>
      <family val="2"/>
    </font>
    <font>
      <b/>
      <sz val="9"/>
      <color indexed="9"/>
      <name val="AmerType Md BT"/>
    </font>
    <font>
      <sz val="14"/>
      <color indexed="9"/>
      <name val="Arial"/>
      <family val="2"/>
    </font>
    <font>
      <sz val="2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u/>
      <sz val="9"/>
      <color indexed="23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4"/>
      <color indexed="20"/>
      <name val="Calibri"/>
      <family val="2"/>
      <scheme val="minor"/>
    </font>
    <font>
      <b/>
      <sz val="16"/>
      <color indexed="17"/>
      <name val="Calibri"/>
      <family val="2"/>
      <scheme val="minor"/>
    </font>
    <font>
      <sz val="16"/>
      <color indexed="12"/>
      <name val="Calibri"/>
      <family val="2"/>
      <scheme val="minor"/>
    </font>
    <font>
      <b/>
      <u val="singleAccounting"/>
      <sz val="16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4" tint="-0.249977111117893"/>
      <name val="DESIGNER"/>
      <family val="3"/>
    </font>
    <font>
      <sz val="12"/>
      <color theme="4" tint="-0.249977111117893"/>
      <name val="DESIGNER"/>
      <family val="3"/>
    </font>
    <font>
      <u val="singleAccounting"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.5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5">
    <xf numFmtId="0" fontId="0" fillId="0" borderId="0" xfId="0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9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24" fillId="0" borderId="0" xfId="0" applyFont="1" applyAlignment="1">
      <alignment vertical="center"/>
    </xf>
    <xf numFmtId="164" fontId="24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9" fillId="0" borderId="0" xfId="1" applyFont="1" applyAlignment="1">
      <alignment vertical="center"/>
    </xf>
    <xf numFmtId="165" fontId="7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1" fillId="0" borderId="0" xfId="4" applyFont="1"/>
    <xf numFmtId="0" fontId="37" fillId="0" borderId="0" xfId="4" applyFont="1" applyAlignment="1">
      <alignment vertical="center"/>
    </xf>
    <xf numFmtId="0" fontId="33" fillId="0" borderId="0" xfId="4" applyFont="1" applyAlignment="1">
      <alignment horizontal="center"/>
    </xf>
    <xf numFmtId="0" fontId="31" fillId="0" borderId="0" xfId="4" applyFont="1" applyAlignment="1">
      <alignment vertical="center"/>
    </xf>
    <xf numFmtId="0" fontId="31" fillId="0" borderId="0" xfId="4" applyFont="1" applyAlignment="1">
      <alignment horizontal="right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1" fillId="0" borderId="0" xfId="4" applyFont="1" applyAlignment="1">
      <alignment horizontal="center"/>
    </xf>
    <xf numFmtId="0" fontId="48" fillId="0" borderId="0" xfId="4" applyFont="1" applyAlignment="1">
      <alignment horizontal="center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horizontal="left" vertical="center"/>
    </xf>
    <xf numFmtId="0" fontId="42" fillId="0" borderId="0" xfId="4" applyFont="1" applyAlignment="1">
      <alignment horizontal="center"/>
    </xf>
    <xf numFmtId="0" fontId="43" fillId="0" borderId="0" xfId="4" applyFont="1" applyAlignment="1">
      <alignment vertical="center"/>
    </xf>
    <xf numFmtId="0" fontId="33" fillId="0" borderId="0" xfId="4" applyFont="1"/>
    <xf numFmtId="0" fontId="44" fillId="0" borderId="0" xfId="4" applyFont="1" applyAlignment="1">
      <alignment vertical="center"/>
    </xf>
    <xf numFmtId="44" fontId="44" fillId="0" borderId="0" xfId="4" applyNumberFormat="1" applyFont="1" applyAlignment="1">
      <alignment vertical="center"/>
    </xf>
    <xf numFmtId="0" fontId="32" fillId="0" borderId="0" xfId="4" applyFont="1"/>
    <xf numFmtId="0" fontId="34" fillId="0" borderId="0" xfId="4" applyFont="1" applyAlignment="1">
      <alignment vertical="center"/>
    </xf>
    <xf numFmtId="0" fontId="49" fillId="0" borderId="0" xfId="4" applyFont="1" applyAlignment="1">
      <alignment vertical="center"/>
    </xf>
    <xf numFmtId="0" fontId="50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57" fillId="0" borderId="0" xfId="4" applyFont="1" applyAlignment="1">
      <alignment vertical="center"/>
    </xf>
    <xf numFmtId="0" fontId="46" fillId="0" borderId="0" xfId="4" applyFont="1" applyAlignment="1">
      <alignment vertical="center"/>
    </xf>
    <xf numFmtId="0" fontId="47" fillId="0" borderId="0" xfId="4" applyFont="1" applyAlignment="1">
      <alignment vertical="center"/>
    </xf>
    <xf numFmtId="0" fontId="31" fillId="0" borderId="0" xfId="4" applyFont="1" applyAlignment="1">
      <alignment horizontal="left" vertical="center"/>
    </xf>
    <xf numFmtId="0" fontId="58" fillId="0" borderId="0" xfId="4" applyFont="1" applyAlignment="1">
      <alignment vertical="center"/>
    </xf>
    <xf numFmtId="0" fontId="31" fillId="0" borderId="0" xfId="4" applyFont="1" applyAlignment="1">
      <alignment horizontal="center" vertical="center"/>
    </xf>
    <xf numFmtId="44" fontId="31" fillId="0" borderId="0" xfId="4" applyNumberFormat="1" applyFont="1" applyAlignment="1">
      <alignment vertical="center"/>
    </xf>
    <xf numFmtId="0" fontId="32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5" fillId="0" borderId="0" xfId="4" applyFont="1"/>
    <xf numFmtId="0" fontId="34" fillId="0" borderId="0" xfId="4" applyFont="1"/>
    <xf numFmtId="0" fontId="36" fillId="0" borderId="0" xfId="4" applyFont="1"/>
    <xf numFmtId="0" fontId="32" fillId="0" borderId="0" xfId="4" applyFont="1" applyAlignment="1">
      <alignment vertical="center" wrapText="1"/>
    </xf>
    <xf numFmtId="0" fontId="31" fillId="0" borderId="0" xfId="4" applyFont="1" applyAlignment="1">
      <alignment vertical="center" wrapText="1"/>
    </xf>
    <xf numFmtId="0" fontId="34" fillId="0" borderId="0" xfId="4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0" xfId="4" applyFont="1" applyAlignment="1">
      <alignment vertical="center" wrapText="1"/>
    </xf>
    <xf numFmtId="49" fontId="31" fillId="0" borderId="0" xfId="4" applyNumberFormat="1" applyFont="1" applyAlignment="1">
      <alignment vertical="center" wrapText="1"/>
    </xf>
    <xf numFmtId="0" fontId="34" fillId="0" borderId="0" xfId="4" applyFont="1" applyAlignment="1">
      <alignment horizontal="left" vertical="center"/>
    </xf>
    <xf numFmtId="0" fontId="34" fillId="0" borderId="0" xfId="4" applyFont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49" fontId="49" fillId="0" borderId="0" xfId="4" applyNumberFormat="1" applyFont="1" applyAlignment="1">
      <alignment horizontal="center"/>
    </xf>
    <xf numFmtId="0" fontId="31" fillId="0" borderId="0" xfId="4" applyFont="1" applyAlignment="1">
      <alignment horizontal="justify" vertical="center"/>
    </xf>
    <xf numFmtId="0" fontId="31" fillId="0" borderId="0" xfId="4" applyFont="1" applyAlignment="1">
      <alignment horizontal="justify" vertical="center" wrapText="1"/>
    </xf>
    <xf numFmtId="0" fontId="51" fillId="0" borderId="0" xfId="4" applyFont="1" applyAlignment="1">
      <alignment vertical="center" wrapText="1"/>
    </xf>
    <xf numFmtId="0" fontId="49" fillId="0" borderId="0" xfId="4" applyFont="1" applyAlignment="1">
      <alignment horizontal="center" vertical="center" wrapText="1"/>
    </xf>
    <xf numFmtId="2" fontId="31" fillId="0" borderId="0" xfId="4" applyNumberFormat="1" applyFont="1" applyAlignment="1">
      <alignment vertical="center"/>
    </xf>
    <xf numFmtId="0" fontId="33" fillId="0" borderId="0" xfId="4" applyFont="1" applyAlignment="1">
      <alignment vertical="center"/>
    </xf>
    <xf numFmtId="0" fontId="62" fillId="6" borderId="0" xfId="4" applyFont="1" applyFill="1" applyAlignment="1">
      <alignment vertical="center"/>
    </xf>
    <xf numFmtId="0" fontId="31" fillId="8" borderId="0" xfId="4" applyFont="1" applyFill="1"/>
    <xf numFmtId="0" fontId="31" fillId="9" borderId="0" xfId="4" applyFont="1" applyFill="1"/>
    <xf numFmtId="167" fontId="33" fillId="0" borderId="0" xfId="4" applyNumberFormat="1" applyFont="1" applyAlignment="1">
      <alignment vertical="center"/>
    </xf>
    <xf numFmtId="167" fontId="31" fillId="0" borderId="0" xfId="4" applyNumberFormat="1" applyFont="1" applyAlignment="1">
      <alignment vertical="center"/>
    </xf>
    <xf numFmtId="0" fontId="61" fillId="0" borderId="0" xfId="4" applyFont="1" applyAlignment="1">
      <alignment horizontal="center" vertical="center"/>
    </xf>
    <xf numFmtId="167" fontId="61" fillId="0" borderId="0" xfId="4" applyNumberFormat="1" applyFont="1" applyAlignment="1">
      <alignment horizontal="center" vertical="center"/>
    </xf>
    <xf numFmtId="174" fontId="31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167" fontId="63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167" fontId="64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174" fontId="31" fillId="0" borderId="0" xfId="4" applyNumberFormat="1" applyFont="1" applyAlignment="1">
      <alignment horizontal="center" vertical="center"/>
    </xf>
    <xf numFmtId="167" fontId="31" fillId="0" borderId="0" xfId="4" applyNumberFormat="1" applyFont="1" applyAlignment="1">
      <alignment horizontal="center" vertical="center"/>
    </xf>
    <xf numFmtId="2" fontId="31" fillId="0" borderId="0" xfId="4" applyNumberFormat="1" applyFont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68" fillId="0" borderId="0" xfId="4" applyFont="1" applyAlignment="1">
      <alignment vertical="center"/>
    </xf>
    <xf numFmtId="0" fontId="31" fillId="6" borderId="0" xfId="4" applyFont="1" applyFill="1" applyAlignment="1">
      <alignment vertical="center"/>
    </xf>
    <xf numFmtId="0" fontId="34" fillId="0" borderId="0" xfId="4" applyFont="1" applyAlignment="1">
      <alignment horizontal="center" vertical="center"/>
    </xf>
    <xf numFmtId="0" fontId="55" fillId="0" borderId="0" xfId="4" applyFont="1" applyAlignment="1">
      <alignment vertical="center"/>
    </xf>
    <xf numFmtId="0" fontId="56" fillId="0" borderId="0" xfId="4" applyFont="1" applyAlignment="1">
      <alignment vertical="top"/>
    </xf>
    <xf numFmtId="174" fontId="31" fillId="0" borderId="0" xfId="0" applyNumberFormat="1" applyFont="1" applyAlignment="1">
      <alignment horizontal="center" vertical="center"/>
    </xf>
    <xf numFmtId="174" fontId="31" fillId="11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36" fillId="0" borderId="0" xfId="0" applyFont="1" applyAlignment="1">
      <alignment horizontal="center"/>
    </xf>
    <xf numFmtId="0" fontId="53" fillId="3" borderId="4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3" fillId="3" borderId="8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174" fontId="31" fillId="0" borderId="0" xfId="0" applyNumberFormat="1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4" fillId="4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4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174" fontId="31" fillId="0" borderId="0" xfId="4" applyNumberFormat="1" applyFont="1" applyAlignment="1">
      <alignment horizontal="center" vertical="center"/>
    </xf>
    <xf numFmtId="167" fontId="31" fillId="0" borderId="0" xfId="4" applyNumberFormat="1" applyFont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2" fontId="31" fillId="0" borderId="0" xfId="4" applyNumberFormat="1" applyFont="1" applyAlignment="1">
      <alignment horizontal="center" vertical="center"/>
    </xf>
    <xf numFmtId="166" fontId="31" fillId="0" borderId="7" xfId="4" applyNumberFormat="1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/>
    </xf>
    <xf numFmtId="174" fontId="31" fillId="0" borderId="7" xfId="4" applyNumberFormat="1" applyFont="1" applyBorder="1" applyAlignment="1">
      <alignment horizontal="center" vertical="center"/>
    </xf>
    <xf numFmtId="2" fontId="31" fillId="0" borderId="7" xfId="4" applyNumberFormat="1" applyFont="1" applyBorder="1" applyAlignment="1">
      <alignment horizontal="center" vertical="center"/>
    </xf>
    <xf numFmtId="167" fontId="31" fillId="0" borderId="7" xfId="4" applyNumberFormat="1" applyFont="1" applyBorder="1" applyAlignment="1">
      <alignment horizontal="center" vertical="center"/>
    </xf>
    <xf numFmtId="167" fontId="31" fillId="0" borderId="2" xfId="4" applyNumberFormat="1" applyFont="1" applyBorder="1" applyAlignment="1">
      <alignment horizontal="center" vertical="center"/>
    </xf>
    <xf numFmtId="172" fontId="31" fillId="0" borderId="0" xfId="4" applyNumberFormat="1" applyFont="1" applyAlignment="1">
      <alignment horizontal="center" vertical="center"/>
    </xf>
    <xf numFmtId="0" fontId="53" fillId="3" borderId="4" xfId="4" applyFont="1" applyFill="1" applyBorder="1" applyAlignment="1">
      <alignment horizontal="center" vertical="center"/>
    </xf>
    <xf numFmtId="0" fontId="53" fillId="3" borderId="5" xfId="4" applyFont="1" applyFill="1" applyBorder="1" applyAlignment="1">
      <alignment horizontal="center" vertical="center"/>
    </xf>
    <xf numFmtId="0" fontId="53" fillId="3" borderId="6" xfId="4" applyFont="1" applyFill="1" applyBorder="1" applyAlignment="1">
      <alignment horizontal="center" vertical="center"/>
    </xf>
    <xf numFmtId="0" fontId="53" fillId="3" borderId="8" xfId="4" applyFont="1" applyFill="1" applyBorder="1" applyAlignment="1">
      <alignment horizontal="center" vertical="center"/>
    </xf>
    <xf numFmtId="0" fontId="53" fillId="3" borderId="0" xfId="4" applyFont="1" applyFill="1" applyAlignment="1">
      <alignment horizontal="center" vertical="center"/>
    </xf>
    <xf numFmtId="0" fontId="34" fillId="5" borderId="0" xfId="4" applyFont="1" applyFill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31" fillId="0" borderId="0" xfId="4" applyFont="1" applyAlignment="1">
      <alignment horizontal="justify" vertical="top" wrapText="1"/>
    </xf>
    <xf numFmtId="49" fontId="59" fillId="0" borderId="0" xfId="4" applyNumberFormat="1" applyFont="1" applyAlignment="1">
      <alignment horizontal="center"/>
    </xf>
    <xf numFmtId="173" fontId="31" fillId="0" borderId="0" xfId="4" applyNumberFormat="1" applyFont="1" applyAlignment="1">
      <alignment horizontal="center" vertical="center"/>
    </xf>
    <xf numFmtId="168" fontId="31" fillId="0" borderId="0" xfId="4" applyNumberFormat="1" applyFont="1" applyAlignment="1">
      <alignment horizontal="center" vertical="center"/>
    </xf>
    <xf numFmtId="0" fontId="53" fillId="2" borderId="12" xfId="4" applyFont="1" applyFill="1" applyBorder="1" applyAlignment="1">
      <alignment horizontal="center" vertical="center" wrapText="1"/>
    </xf>
    <xf numFmtId="0" fontId="53" fillId="2" borderId="0" xfId="4" applyFont="1" applyFill="1" applyAlignment="1">
      <alignment horizontal="center" vertical="center" wrapText="1"/>
    </xf>
    <xf numFmtId="0" fontId="53" fillId="2" borderId="13" xfId="4" applyFont="1" applyFill="1" applyBorder="1" applyAlignment="1">
      <alignment horizontal="center" vertical="center" wrapText="1"/>
    </xf>
    <xf numFmtId="0" fontId="53" fillId="2" borderId="9" xfId="4" applyFont="1" applyFill="1" applyBorder="1" applyAlignment="1">
      <alignment horizontal="center" vertical="center" wrapText="1"/>
    </xf>
    <xf numFmtId="0" fontId="53" fillId="2" borderId="10" xfId="4" applyFont="1" applyFill="1" applyBorder="1" applyAlignment="1">
      <alignment horizontal="center" vertical="center" wrapText="1"/>
    </xf>
    <xf numFmtId="0" fontId="53" fillId="2" borderId="11" xfId="4" applyFont="1" applyFill="1" applyBorder="1" applyAlignment="1">
      <alignment horizontal="center" vertical="center" wrapText="1"/>
    </xf>
    <xf numFmtId="10" fontId="31" fillId="0" borderId="0" xfId="4" applyNumberFormat="1" applyFont="1" applyAlignment="1">
      <alignment horizontal="left" vertical="center"/>
    </xf>
    <xf numFmtId="0" fontId="31" fillId="5" borderId="2" xfId="4" applyFont="1" applyFill="1" applyBorder="1" applyAlignment="1">
      <alignment horizontal="center"/>
    </xf>
    <xf numFmtId="0" fontId="31" fillId="5" borderId="0" xfId="4" applyFont="1" applyFill="1" applyAlignment="1">
      <alignment horizontal="center"/>
    </xf>
    <xf numFmtId="0" fontId="34" fillId="5" borderId="0" xfId="4" applyFont="1" applyFill="1" applyAlignment="1">
      <alignment horizontal="center"/>
    </xf>
    <xf numFmtId="0" fontId="53" fillId="2" borderId="0" xfId="4" applyFont="1" applyFill="1" applyAlignment="1">
      <alignment horizontal="center" vertical="center"/>
    </xf>
    <xf numFmtId="167" fontId="54" fillId="3" borderId="0" xfId="4" applyNumberFormat="1" applyFont="1" applyFill="1" applyAlignment="1">
      <alignment horizontal="center" vertical="center"/>
    </xf>
    <xf numFmtId="0" fontId="34" fillId="0" borderId="0" xfId="4" applyFont="1" applyAlignment="1">
      <alignment horizontal="left" vertical="center"/>
    </xf>
    <xf numFmtId="170" fontId="31" fillId="0" borderId="0" xfId="4" applyNumberFormat="1" applyFont="1" applyAlignment="1">
      <alignment horizontal="left" vertical="center"/>
    </xf>
    <xf numFmtId="0" fontId="59" fillId="0" borderId="0" xfId="4" applyFont="1" applyAlignment="1">
      <alignment horizontal="center" vertical="center" wrapText="1"/>
    </xf>
    <xf numFmtId="0" fontId="52" fillId="0" borderId="0" xfId="4" applyFont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31" fillId="5" borderId="0" xfId="4" applyFont="1" applyFill="1" applyAlignment="1">
      <alignment horizontal="center" vertical="center"/>
    </xf>
    <xf numFmtId="0" fontId="60" fillId="0" borderId="0" xfId="4" applyFont="1" applyAlignment="1">
      <alignment horizontal="center" vertical="center"/>
    </xf>
    <xf numFmtId="170" fontId="31" fillId="0" borderId="0" xfId="4" applyNumberFormat="1" applyFont="1" applyAlignment="1">
      <alignment horizontal="center" vertical="center"/>
    </xf>
    <xf numFmtId="169" fontId="31" fillId="0" borderId="0" xfId="4" applyNumberFormat="1" applyFont="1" applyAlignment="1">
      <alignment horizontal="center" vertical="center"/>
    </xf>
    <xf numFmtId="0" fontId="31" fillId="10" borderId="0" xfId="4" applyFont="1" applyFill="1" applyAlignment="1">
      <alignment horizontal="center" vertical="center"/>
    </xf>
    <xf numFmtId="167" fontId="31" fillId="10" borderId="0" xfId="4" applyNumberFormat="1" applyFont="1" applyFill="1" applyAlignment="1">
      <alignment horizontal="center" vertical="center"/>
    </xf>
    <xf numFmtId="10" fontId="31" fillId="0" borderId="0" xfId="3" applyNumberFormat="1" applyFont="1" applyBorder="1" applyAlignment="1" applyProtection="1">
      <alignment horizontal="center" vertical="center"/>
    </xf>
    <xf numFmtId="0" fontId="61" fillId="4" borderId="0" xfId="4" applyFont="1" applyFill="1" applyAlignment="1">
      <alignment horizontal="center" vertical="center"/>
    </xf>
    <xf numFmtId="167" fontId="61" fillId="4" borderId="0" xfId="4" applyNumberFormat="1" applyFont="1" applyFill="1" applyAlignment="1">
      <alignment horizontal="center" vertical="center"/>
    </xf>
    <xf numFmtId="176" fontId="31" fillId="0" borderId="0" xfId="4" applyNumberFormat="1" applyFont="1" applyAlignment="1">
      <alignment horizontal="center" vertical="center"/>
    </xf>
    <xf numFmtId="171" fontId="31" fillId="0" borderId="0" xfId="4" applyNumberFormat="1" applyFont="1" applyAlignment="1">
      <alignment horizontal="center" vertical="center"/>
    </xf>
    <xf numFmtId="167" fontId="31" fillId="4" borderId="7" xfId="4" applyNumberFormat="1" applyFont="1" applyFill="1" applyBorder="1" applyAlignment="1">
      <alignment horizontal="center" vertical="center"/>
    </xf>
    <xf numFmtId="0" fontId="31" fillId="5" borderId="0" xfId="4" applyFont="1" applyFill="1" applyAlignment="1">
      <alignment horizontal="left" vertical="center"/>
    </xf>
    <xf numFmtId="167" fontId="61" fillId="5" borderId="0" xfId="4" applyNumberFormat="1" applyFont="1" applyFill="1" applyAlignment="1">
      <alignment horizontal="center" vertical="center"/>
    </xf>
    <xf numFmtId="0" fontId="31" fillId="6" borderId="0" xfId="4" applyFont="1" applyFill="1" applyAlignment="1">
      <alignment horizontal="center" vertical="center"/>
    </xf>
    <xf numFmtId="167" fontId="61" fillId="6" borderId="0" xfId="4" applyNumberFormat="1" applyFont="1" applyFill="1" applyAlignment="1">
      <alignment horizontal="center" vertical="center"/>
    </xf>
    <xf numFmtId="167" fontId="63" fillId="6" borderId="0" xfId="4" applyNumberFormat="1" applyFont="1" applyFill="1" applyAlignment="1">
      <alignment horizontal="center" vertical="center"/>
    </xf>
    <xf numFmtId="0" fontId="31" fillId="7" borderId="0" xfId="4" applyFont="1" applyFill="1" applyAlignment="1">
      <alignment horizontal="left" vertical="center"/>
    </xf>
    <xf numFmtId="167" fontId="61" fillId="7" borderId="0" xfId="4" applyNumberFormat="1" applyFont="1" applyFill="1" applyAlignment="1">
      <alignment horizontal="center" vertical="center"/>
    </xf>
    <xf numFmtId="0" fontId="67" fillId="12" borderId="0" xfId="4" applyFont="1" applyFill="1" applyAlignment="1">
      <alignment horizontal="center" vertical="center"/>
    </xf>
    <xf numFmtId="167" fontId="67" fillId="12" borderId="0" xfId="4" applyNumberFormat="1" applyFont="1" applyFill="1" applyAlignment="1">
      <alignment horizontal="center" vertical="center"/>
    </xf>
    <xf numFmtId="0" fontId="63" fillId="6" borderId="0" xfId="4" applyFont="1" applyFill="1" applyAlignment="1">
      <alignment horizontal="center" vertical="center"/>
    </xf>
    <xf numFmtId="1" fontId="31" fillId="0" borderId="0" xfId="4" applyNumberFormat="1" applyFont="1" applyAlignment="1">
      <alignment horizontal="center" vertical="center"/>
    </xf>
    <xf numFmtId="2" fontId="31" fillId="0" borderId="0" xfId="3" applyNumberFormat="1" applyFont="1" applyBorder="1" applyAlignment="1" applyProtection="1">
      <alignment horizontal="center" vertical="center"/>
    </xf>
    <xf numFmtId="167" fontId="31" fillId="4" borderId="0" xfId="4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2" fillId="0" borderId="0" xfId="1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7" xfId="0" applyFont="1" applyBorder="1" applyAlignment="1">
      <alignment horizontal="right" vertical="center"/>
    </xf>
    <xf numFmtId="164" fontId="24" fillId="0" borderId="0" xfId="1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5">
    <cellStyle name="Euro" xfId="1" xr:uid="{046806DE-B3AE-4326-B910-E7933106FBBD}"/>
    <cellStyle name="Millares" xfId="2" builtinId="3"/>
    <cellStyle name="Normal" xfId="0" builtinId="0"/>
    <cellStyle name="Normal 2" xfId="4" xr:uid="{82F70BB4-F66E-4F55-865B-485537C7891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2" Type="http://schemas.openxmlformats.org/officeDocument/2006/relationships/image" Target="../media/image29.jpeg"/><Relationship Id="rId1" Type="http://schemas.openxmlformats.org/officeDocument/2006/relationships/image" Target="../media/image28.png"/><Relationship Id="rId6" Type="http://schemas.openxmlformats.org/officeDocument/2006/relationships/image" Target="../media/image33.jpeg"/><Relationship Id="rId5" Type="http://schemas.openxmlformats.org/officeDocument/2006/relationships/image" Target="../media/image32.jpeg"/><Relationship Id="rId4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0</xdr:row>
      <xdr:rowOff>0</xdr:rowOff>
    </xdr:from>
    <xdr:to>
      <xdr:col>6</xdr:col>
      <xdr:colOff>83820</xdr:colOff>
      <xdr:row>4</xdr:row>
      <xdr:rowOff>109982</xdr:rowOff>
    </xdr:to>
    <xdr:pic>
      <xdr:nvPicPr>
        <xdr:cNvPr id="33022" name="Imagen 2">
          <a:extLst>
            <a:ext uri="{FF2B5EF4-FFF2-40B4-BE49-F238E27FC236}">
              <a16:creationId xmlns:a16="http://schemas.microsoft.com/office/drawing/2014/main" id="{01A40DCA-9DFC-89A4-0A14-001E3B1D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" y="0"/>
          <a:ext cx="784860" cy="811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47625</xdr:rowOff>
    </xdr:from>
    <xdr:to>
      <xdr:col>5</xdr:col>
      <xdr:colOff>99060</xdr:colOff>
      <xdr:row>4</xdr:row>
      <xdr:rowOff>157607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27F588-5423-4A82-97E1-37F29400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815" y="47625"/>
          <a:ext cx="750570" cy="795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15240</xdr:colOff>
      <xdr:row>60</xdr:row>
      <xdr:rowOff>7621</xdr:rowOff>
    </xdr:from>
    <xdr:to>
      <xdr:col>31</xdr:col>
      <xdr:colOff>91440</xdr:colOff>
      <xdr:row>62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C24865-F458-4894-BCA3-9B06A8C07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4240" y="10561321"/>
          <a:ext cx="2552700" cy="342900"/>
        </a:xfrm>
        <a:prstGeom prst="rect">
          <a:avLst/>
        </a:prstGeom>
      </xdr:spPr>
    </xdr:pic>
    <xdr:clientData/>
  </xdr:twoCellAnchor>
  <xdr:twoCellAnchor editAs="oneCell">
    <xdr:from>
      <xdr:col>31</xdr:col>
      <xdr:colOff>68779</xdr:colOff>
      <xdr:row>60</xdr:row>
      <xdr:rowOff>7620</xdr:rowOff>
    </xdr:from>
    <xdr:to>
      <xdr:col>36</xdr:col>
      <xdr:colOff>1905</xdr:colOff>
      <xdr:row>62</xdr:row>
      <xdr:rowOff>7620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678283-4731-4700-B769-C50B6DF2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4279" y="10561320"/>
          <a:ext cx="876101" cy="350520"/>
        </a:xfrm>
        <a:prstGeom prst="rect">
          <a:avLst/>
        </a:prstGeom>
      </xdr:spPr>
    </xdr:pic>
    <xdr:clientData/>
  </xdr:twoCellAnchor>
  <xdr:twoCellAnchor editAs="oneCell">
    <xdr:from>
      <xdr:col>18</xdr:col>
      <xdr:colOff>7621</xdr:colOff>
      <xdr:row>81</xdr:row>
      <xdr:rowOff>1</xdr:rowOff>
    </xdr:from>
    <xdr:to>
      <xdr:col>35</xdr:col>
      <xdr:colOff>178044</xdr:colOff>
      <xdr:row>82</xdr:row>
      <xdr:rowOff>47897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28FE1A6-CFE5-4A75-A718-681BBF1C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6621" y="14234161"/>
          <a:ext cx="3418448" cy="223156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133351</xdr:colOff>
      <xdr:row>13</xdr:row>
      <xdr:rowOff>114300</xdr:rowOff>
    </xdr:from>
    <xdr:to>
      <xdr:col>25</xdr:col>
      <xdr:colOff>72472</xdr:colOff>
      <xdr:row>24</xdr:row>
      <xdr:rowOff>28350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00599E-3292-1C6D-BB43-AA9CC4865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1" y="2343150"/>
          <a:ext cx="3120471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30480</xdr:colOff>
      <xdr:row>62</xdr:row>
      <xdr:rowOff>7620</xdr:rowOff>
    </xdr:from>
    <xdr:to>
      <xdr:col>36</xdr:col>
      <xdr:colOff>1905</xdr:colOff>
      <xdr:row>76</xdr:row>
      <xdr:rowOff>167640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B5423A-C1A7-0AA7-B3E8-E0725DFEE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0920" y="10911840"/>
          <a:ext cx="3390900" cy="2613660"/>
        </a:xfrm>
        <a:prstGeom prst="rect">
          <a:avLst/>
        </a:prstGeom>
      </xdr:spPr>
    </xdr:pic>
    <xdr:clientData/>
  </xdr:twoCellAnchor>
  <xdr:twoCellAnchor>
    <xdr:from>
      <xdr:col>29</xdr:col>
      <xdr:colOff>22860</xdr:colOff>
      <xdr:row>70</xdr:row>
      <xdr:rowOff>83820</xdr:rowOff>
    </xdr:from>
    <xdr:to>
      <xdr:col>31</xdr:col>
      <xdr:colOff>7620</xdr:colOff>
      <xdr:row>72</xdr:row>
      <xdr:rowOff>83820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60AF2194-8F9E-408C-8503-CC57DB2D6E28}"/>
            </a:ext>
          </a:extLst>
        </xdr:cNvPr>
        <xdr:cNvSpPr/>
      </xdr:nvSpPr>
      <xdr:spPr bwMode="auto">
        <a:xfrm>
          <a:off x="5638800" y="12390120"/>
          <a:ext cx="365760" cy="350520"/>
        </a:xfrm>
        <a:prstGeom prst="ellipse">
          <a:avLst/>
        </a:prstGeom>
        <a:noFill/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31</xdr:col>
      <xdr:colOff>15241</xdr:colOff>
      <xdr:row>73</xdr:row>
      <xdr:rowOff>152400</xdr:rowOff>
    </xdr:from>
    <xdr:to>
      <xdr:col>36</xdr:col>
      <xdr:colOff>7621</xdr:colOff>
      <xdr:row>77</xdr:row>
      <xdr:rowOff>9872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895BD5-7A4B-4208-BB38-386C05285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2181" y="12984480"/>
          <a:ext cx="944880" cy="55851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82</xdr:row>
      <xdr:rowOff>38100</xdr:rowOff>
    </xdr:from>
    <xdr:to>
      <xdr:col>36</xdr:col>
      <xdr:colOff>0</xdr:colOff>
      <xdr:row>109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085F6B-5BA4-58F5-5998-5A96E757E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0440" y="14447520"/>
          <a:ext cx="3429000" cy="4693920"/>
        </a:xfrm>
        <a:prstGeom prst="rect">
          <a:avLst/>
        </a:prstGeom>
      </xdr:spPr>
    </xdr:pic>
    <xdr:clientData/>
  </xdr:twoCellAnchor>
  <xdr:twoCellAnchor>
    <xdr:from>
      <xdr:col>29</xdr:col>
      <xdr:colOff>38100</xdr:colOff>
      <xdr:row>94</xdr:row>
      <xdr:rowOff>106680</xdr:rowOff>
    </xdr:from>
    <xdr:to>
      <xdr:col>31</xdr:col>
      <xdr:colOff>30480</xdr:colOff>
      <xdr:row>95</xdr:row>
      <xdr:rowOff>160020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0E84D04-5040-5E55-82A1-6AD4349894D5}"/>
            </a:ext>
          </a:extLst>
        </xdr:cNvPr>
        <xdr:cNvSpPr/>
      </xdr:nvSpPr>
      <xdr:spPr bwMode="auto">
        <a:xfrm>
          <a:off x="5654040" y="16619220"/>
          <a:ext cx="373380" cy="228600"/>
        </a:xfrm>
        <a:prstGeom prst="rect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22860</xdr:colOff>
      <xdr:row>34</xdr:row>
      <xdr:rowOff>0</xdr:rowOff>
    </xdr:from>
    <xdr:to>
      <xdr:col>1</xdr:col>
      <xdr:colOff>104775</xdr:colOff>
      <xdr:row>36</xdr:row>
      <xdr:rowOff>7620</xdr:rowOff>
    </xdr:to>
    <xdr:pic>
      <xdr:nvPicPr>
        <xdr:cNvPr id="20" name="Gráfico 19" descr="Edificio con relleno sólido">
          <a:extLst>
            <a:ext uri="{FF2B5EF4-FFF2-40B4-BE49-F238E27FC236}">
              <a16:creationId xmlns:a16="http://schemas.microsoft.com/office/drawing/2014/main" id="{8B26527F-4BD4-F7A4-4DF3-114707EF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2860" y="595884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406</xdr:row>
      <xdr:rowOff>28575</xdr:rowOff>
    </xdr:from>
    <xdr:to>
      <xdr:col>31</xdr:col>
      <xdr:colOff>54681</xdr:colOff>
      <xdr:row>427</xdr:row>
      <xdr:rowOff>28125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4AB51E5-D503-3AC4-F87B-42DD62427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1" y="71056500"/>
          <a:ext cx="5217230" cy="36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381</xdr:row>
      <xdr:rowOff>66675</xdr:rowOff>
    </xdr:from>
    <xdr:to>
      <xdr:col>33</xdr:col>
      <xdr:colOff>170381</xdr:colOff>
      <xdr:row>404</xdr:row>
      <xdr:rowOff>83325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8BD23B3-4217-E45C-173C-D333B2A43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725" y="66808350"/>
          <a:ext cx="5571056" cy="39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428</xdr:row>
      <xdr:rowOff>85725</xdr:rowOff>
    </xdr:from>
    <xdr:to>
      <xdr:col>36</xdr:col>
      <xdr:colOff>41285</xdr:colOff>
      <xdr:row>441</xdr:row>
      <xdr:rowOff>16875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B5E118-2077-E575-F991-7690FBD8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74885550"/>
          <a:ext cx="631826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443</xdr:row>
      <xdr:rowOff>47625</xdr:rowOff>
    </xdr:from>
    <xdr:to>
      <xdr:col>28</xdr:col>
      <xdr:colOff>107942</xdr:colOff>
      <xdr:row>464</xdr:row>
      <xdr:rowOff>47175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25642BA-5475-F22D-8401-D583F0D7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025" y="77419200"/>
          <a:ext cx="4108442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469</xdr:row>
      <xdr:rowOff>57150</xdr:rowOff>
    </xdr:from>
    <xdr:to>
      <xdr:col>15</xdr:col>
      <xdr:colOff>94875</xdr:colOff>
      <xdr:row>479</xdr:row>
      <xdr:rowOff>142651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35DC440-9365-A585-3F1F-9C82E951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81886425"/>
          <a:ext cx="3000000" cy="180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469</xdr:row>
      <xdr:rowOff>66675</xdr:rowOff>
    </xdr:from>
    <xdr:to>
      <xdr:col>35</xdr:col>
      <xdr:colOff>69094</xdr:colOff>
      <xdr:row>479</xdr:row>
      <xdr:rowOff>152176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87F6E50-E083-50E9-55C6-120DAA2E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225" y="81724500"/>
          <a:ext cx="2974219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67237</xdr:colOff>
      <xdr:row>480</xdr:row>
      <xdr:rowOff>89648</xdr:rowOff>
    </xdr:from>
    <xdr:to>
      <xdr:col>15</xdr:col>
      <xdr:colOff>84109</xdr:colOff>
      <xdr:row>491</xdr:row>
      <xdr:rowOff>40677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DCEF088-6487-5732-E3E3-ACD54432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7" y="82004648"/>
          <a:ext cx="2997637" cy="180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123265</xdr:colOff>
      <xdr:row>480</xdr:row>
      <xdr:rowOff>100853</xdr:rowOff>
    </xdr:from>
    <xdr:to>
      <xdr:col>34</xdr:col>
      <xdr:colOff>101711</xdr:colOff>
      <xdr:row>491</xdr:row>
      <xdr:rowOff>51882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B531F58-817A-89E6-4ECE-B120CA7E3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206" y="82015853"/>
          <a:ext cx="2667858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492</xdr:row>
      <xdr:rowOff>44823</xdr:rowOff>
    </xdr:from>
    <xdr:to>
      <xdr:col>15</xdr:col>
      <xdr:colOff>88072</xdr:colOff>
      <xdr:row>508</xdr:row>
      <xdr:rowOff>55411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4F319AE-E2C4-4262-53ED-82C9FAE6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41" y="83976882"/>
          <a:ext cx="2609396" cy="270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145678</xdr:colOff>
      <xdr:row>492</xdr:row>
      <xdr:rowOff>44823</xdr:rowOff>
    </xdr:from>
    <xdr:to>
      <xdr:col>34</xdr:col>
      <xdr:colOff>74995</xdr:colOff>
      <xdr:row>508</xdr:row>
      <xdr:rowOff>55411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F9BD9B3-E656-8566-843C-A9A966F1A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3619" y="83976882"/>
          <a:ext cx="2618729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510</xdr:row>
      <xdr:rowOff>33617</xdr:rowOff>
    </xdr:from>
    <xdr:to>
      <xdr:col>15</xdr:col>
      <xdr:colOff>105715</xdr:colOff>
      <xdr:row>526</xdr:row>
      <xdr:rowOff>44205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82EF521-7C68-021C-E876-885E9A1E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265" y="86991264"/>
          <a:ext cx="2582215" cy="270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44824</xdr:colOff>
      <xdr:row>510</xdr:row>
      <xdr:rowOff>33618</xdr:rowOff>
    </xdr:from>
    <xdr:to>
      <xdr:col>34</xdr:col>
      <xdr:colOff>17256</xdr:colOff>
      <xdr:row>526</xdr:row>
      <xdr:rowOff>44206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41F6A3A-3BCB-47A6-3BBE-FA185C64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2059" y="86991265"/>
          <a:ext cx="2482550" cy="27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528</xdr:row>
      <xdr:rowOff>67236</xdr:rowOff>
    </xdr:from>
    <xdr:to>
      <xdr:col>22</xdr:col>
      <xdr:colOff>6445</xdr:colOff>
      <xdr:row>541</xdr:row>
      <xdr:rowOff>42089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37B34B0-F78A-C6AD-1120-F490FA34E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90050471"/>
          <a:ext cx="4175034" cy="21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56030</xdr:colOff>
      <xdr:row>528</xdr:row>
      <xdr:rowOff>56030</xdr:rowOff>
    </xdr:from>
    <xdr:to>
      <xdr:col>35</xdr:col>
      <xdr:colOff>156227</xdr:colOff>
      <xdr:row>541</xdr:row>
      <xdr:rowOff>30883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F753FDD-3EDF-7144-9BE3-5F8C2DF62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0442" y="90039265"/>
          <a:ext cx="2072432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544</xdr:row>
      <xdr:rowOff>11205</xdr:rowOff>
    </xdr:from>
    <xdr:to>
      <xdr:col>22</xdr:col>
      <xdr:colOff>27775</xdr:colOff>
      <xdr:row>556</xdr:row>
      <xdr:rowOff>154146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9F1341E-4476-1C51-9C9A-EB176C19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92683852"/>
          <a:ext cx="4196363" cy="21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544</xdr:row>
      <xdr:rowOff>11205</xdr:rowOff>
    </xdr:from>
    <xdr:to>
      <xdr:col>35</xdr:col>
      <xdr:colOff>78306</xdr:colOff>
      <xdr:row>556</xdr:row>
      <xdr:rowOff>154146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B03DAB0-A5DA-E0B9-170A-08EC24F1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412" y="92683852"/>
          <a:ext cx="2050541" cy="216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133351</xdr:colOff>
      <xdr:row>1</xdr:row>
      <xdr:rowOff>47625</xdr:rowOff>
    </xdr:from>
    <xdr:to>
      <xdr:col>36</xdr:col>
      <xdr:colOff>136756</xdr:colOff>
      <xdr:row>3</xdr:row>
      <xdr:rowOff>154725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CD2F59-3DA2-0E02-19D6-0DF33779D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31" r="23365"/>
        <a:stretch/>
      </xdr:blipFill>
      <xdr:spPr bwMode="auto">
        <a:xfrm>
          <a:off x="5114926" y="219075"/>
          <a:ext cx="1813155" cy="45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262</xdr:row>
      <xdr:rowOff>0</xdr:rowOff>
    </xdr:from>
    <xdr:to>
      <xdr:col>62</xdr:col>
      <xdr:colOff>0</xdr:colOff>
      <xdr:row>262</xdr:row>
      <xdr:rowOff>0</xdr:rowOff>
    </xdr:to>
    <xdr:pic>
      <xdr:nvPicPr>
        <xdr:cNvPr id="47630" name="Picture 3">
          <a:extLst>
            <a:ext uri="{FF2B5EF4-FFF2-40B4-BE49-F238E27FC236}">
              <a16:creationId xmlns:a16="http://schemas.microsoft.com/office/drawing/2014/main" id="{ECE33F74-3F31-C8F2-AA5A-E016B2F6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 contrast="1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675560"/>
          <a:ext cx="1162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373380</xdr:colOff>
      <xdr:row>206</xdr:row>
      <xdr:rowOff>121920</xdr:rowOff>
    </xdr:from>
    <xdr:to>
      <xdr:col>9</xdr:col>
      <xdr:colOff>510540</xdr:colOff>
      <xdr:row>223</xdr:row>
      <xdr:rowOff>0</xdr:rowOff>
    </xdr:to>
    <xdr:sp macro="" textlink="">
      <xdr:nvSpPr>
        <xdr:cNvPr id="47631" name="Rectangle 5">
          <a:extLst>
            <a:ext uri="{FF2B5EF4-FFF2-40B4-BE49-F238E27FC236}">
              <a16:creationId xmlns:a16="http://schemas.microsoft.com/office/drawing/2014/main" id="{5A621691-B6EF-31A7-CD40-F474CC58FE2E}"/>
            </a:ext>
          </a:extLst>
        </xdr:cNvPr>
        <xdr:cNvSpPr>
          <a:spLocks noChangeArrowheads="1"/>
        </xdr:cNvSpPr>
      </xdr:nvSpPr>
      <xdr:spPr bwMode="auto">
        <a:xfrm>
          <a:off x="548640" y="32285940"/>
          <a:ext cx="1280160" cy="2400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373380</xdr:colOff>
      <xdr:row>231</xdr:row>
      <xdr:rowOff>144780</xdr:rowOff>
    </xdr:from>
    <xdr:to>
      <xdr:col>9</xdr:col>
      <xdr:colOff>510540</xdr:colOff>
      <xdr:row>248</xdr:row>
      <xdr:rowOff>22860</xdr:rowOff>
    </xdr:to>
    <xdr:sp macro="" textlink="">
      <xdr:nvSpPr>
        <xdr:cNvPr id="47632" name="Rectangle 6">
          <a:extLst>
            <a:ext uri="{FF2B5EF4-FFF2-40B4-BE49-F238E27FC236}">
              <a16:creationId xmlns:a16="http://schemas.microsoft.com/office/drawing/2014/main" id="{B643C97E-09BA-F300-B712-7A67EC5F86CC}"/>
            </a:ext>
          </a:extLst>
        </xdr:cNvPr>
        <xdr:cNvSpPr>
          <a:spLocks noChangeArrowheads="1"/>
        </xdr:cNvSpPr>
      </xdr:nvSpPr>
      <xdr:spPr bwMode="auto">
        <a:xfrm>
          <a:off x="548640" y="36050220"/>
          <a:ext cx="1280160" cy="24688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</xdr:colOff>
      <xdr:row>5</xdr:row>
      <xdr:rowOff>22860</xdr:rowOff>
    </xdr:from>
    <xdr:to>
      <xdr:col>17</xdr:col>
      <xdr:colOff>30480</xdr:colOff>
      <xdr:row>17</xdr:row>
      <xdr:rowOff>106680</xdr:rowOff>
    </xdr:to>
    <xdr:pic>
      <xdr:nvPicPr>
        <xdr:cNvPr id="47633" name="10 Imagen" descr="DSCF5001">
          <a:extLst>
            <a:ext uri="{FF2B5EF4-FFF2-40B4-BE49-F238E27FC236}">
              <a16:creationId xmlns:a16="http://schemas.microsoft.com/office/drawing/2014/main" id="{3C6A4572-2C03-3194-26C0-5667A6DA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86106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137160</xdr:colOff>
      <xdr:row>5</xdr:row>
      <xdr:rowOff>45720</xdr:rowOff>
    </xdr:from>
    <xdr:to>
      <xdr:col>33</xdr:col>
      <xdr:colOff>144780</xdr:colOff>
      <xdr:row>17</xdr:row>
      <xdr:rowOff>137160</xdr:rowOff>
    </xdr:to>
    <xdr:pic>
      <xdr:nvPicPr>
        <xdr:cNvPr id="47634" name="11 Imagen" descr="DSCF5002">
          <a:extLst>
            <a:ext uri="{FF2B5EF4-FFF2-40B4-BE49-F238E27FC236}">
              <a16:creationId xmlns:a16="http://schemas.microsoft.com/office/drawing/2014/main" id="{59B68CE5-2B56-B6C2-FB68-53F44A3B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1880" y="883920"/>
          <a:ext cx="256794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152400</xdr:colOff>
      <xdr:row>24</xdr:row>
      <xdr:rowOff>60960</xdr:rowOff>
    </xdr:from>
    <xdr:to>
      <xdr:col>33</xdr:col>
      <xdr:colOff>160020</xdr:colOff>
      <xdr:row>36</xdr:row>
      <xdr:rowOff>144780</xdr:rowOff>
    </xdr:to>
    <xdr:pic>
      <xdr:nvPicPr>
        <xdr:cNvPr id="47635" name="12 Imagen" descr="DSCF5004">
          <a:extLst>
            <a:ext uri="{FF2B5EF4-FFF2-40B4-BE49-F238E27FC236}">
              <a16:creationId xmlns:a16="http://schemas.microsoft.com/office/drawing/2014/main" id="{CCF23C85-FA03-D191-AEB2-FE196D9B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7120" y="3802380"/>
          <a:ext cx="256794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43</xdr:row>
      <xdr:rowOff>38100</xdr:rowOff>
    </xdr:from>
    <xdr:to>
      <xdr:col>16</xdr:col>
      <xdr:colOff>152400</xdr:colOff>
      <xdr:row>55</xdr:row>
      <xdr:rowOff>83820</xdr:rowOff>
    </xdr:to>
    <xdr:pic>
      <xdr:nvPicPr>
        <xdr:cNvPr id="47636" name="13 Imagen" descr="DSCF4999">
          <a:extLst>
            <a:ext uri="{FF2B5EF4-FFF2-40B4-BE49-F238E27FC236}">
              <a16:creationId xmlns:a16="http://schemas.microsoft.com/office/drawing/2014/main" id="{8906D0AC-C1A3-1595-8DE3-7D948555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540" y="6728460"/>
          <a:ext cx="256794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24</xdr:row>
      <xdr:rowOff>38100</xdr:rowOff>
    </xdr:from>
    <xdr:to>
      <xdr:col>17</xdr:col>
      <xdr:colOff>0</xdr:colOff>
      <xdr:row>36</xdr:row>
      <xdr:rowOff>121920</xdr:rowOff>
    </xdr:to>
    <xdr:pic>
      <xdr:nvPicPr>
        <xdr:cNvPr id="47637" name="14 Imagen" descr="DSCF5003">
          <a:extLst>
            <a:ext uri="{FF2B5EF4-FFF2-40B4-BE49-F238E27FC236}">
              <a16:creationId xmlns:a16="http://schemas.microsoft.com/office/drawing/2014/main" id="{B82F531B-44F9-0308-74DF-3CAC538C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" y="377952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0</xdr:colOff>
      <xdr:row>43</xdr:row>
      <xdr:rowOff>60960</xdr:rowOff>
    </xdr:from>
    <xdr:to>
      <xdr:col>34</xdr:col>
      <xdr:colOff>22860</xdr:colOff>
      <xdr:row>55</xdr:row>
      <xdr:rowOff>106680</xdr:rowOff>
    </xdr:to>
    <xdr:pic>
      <xdr:nvPicPr>
        <xdr:cNvPr id="47638" name="15 Imagen" descr="DSCF5012">
          <a:extLst>
            <a:ext uri="{FF2B5EF4-FFF2-40B4-BE49-F238E27FC236}">
              <a16:creationId xmlns:a16="http://schemas.microsoft.com/office/drawing/2014/main" id="{0103809C-76BA-A6B1-953D-7CB93BB8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00" y="6751320"/>
          <a:ext cx="258318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Ing. Madera" id="{EA058C72-7926-4C9B-A62D-22A650CF20F9}" userId="5636e9f8f88445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8" dT="2024-10-25T17:07:59.95" personId="{EA058C72-7926-4C9B-A62D-22A650CF20F9}" id="{5F6CF7E2-FB33-4713-9AB2-9510E1A0D737}">
    <text>Varela pag 255 Estacionamiento subterraneo</text>
  </threadedComment>
  <threadedComment ref="M249" dT="2024-10-25T21:37:22.24" personId="{EA058C72-7926-4C9B-A62D-22A650CF20F9}" id="{C719E8C4-B8A4-4EDB-BD8F-4AE4976D5ABB}">
    <text>Varela pag. 185 Local comercial cat media 98 m2 menos interiores</text>
  </threadedComment>
  <threadedComment ref="M250" dT="2024-10-25T17:08:56.81" personId="{EA058C72-7926-4C9B-A62D-22A650CF20F9}" id="{F1F2C960-959E-4CD5-AFB4-36600F533E16}">
    <text xml:space="preserve">Varela pag. 250 estacionamiento colado en sitio
</text>
  </threadedComment>
  <threadedComment ref="M251" dT="2024-10-25T21:43:57.81" personId="{EA058C72-7926-4C9B-A62D-22A650CF20F9}" id="{1546D21D-A3B9-4ACB-98EA-41C0D74B6988}">
    <text>Varela 181 Local comercial cat. Popular 8 m2</text>
  </threadedComment>
  <threadedComment ref="M252" dT="2024-10-25T21:43:57.81" personId="{EA058C72-7926-4C9B-A62D-22A650CF20F9}" id="{7200FE9E-8FB4-495F-9B0E-71FAE920871A}">
    <text>Varela 181 Local comercial cat. Popular 8 m2</text>
  </threadedComment>
  <threadedComment ref="M253" dT="2024-10-25T21:37:22.24" personId="{EA058C72-7926-4C9B-A62D-22A650CF20F9}" id="{7A40F150-E324-49DD-BC08-CD820928F35F}">
    <text>Varela pag. 185 Local comercial cat media 98 m2 menos interiores</text>
  </threadedComment>
  <threadedComment ref="M254" dT="2024-10-25T21:37:22.24" personId="{EA058C72-7926-4C9B-A62D-22A650CF20F9}" id="{3CB0B4B3-2C01-4045-AAF3-6DFA3F79D00D}">
    <text>Varela pag. 185 Local comercial cat media 98 m2 menos interiores</text>
  </threadedComment>
  <threadedComment ref="M255" dT="2024-10-25T17:08:56.81" personId="{EA058C72-7926-4C9B-A62D-22A650CF20F9}" id="{867D706E-BFE0-48A3-ABF1-B23828D217C0}">
    <text xml:space="preserve">Varela pag. 250 estacionamiento colado en sitio
</text>
  </threadedComment>
  <threadedComment ref="M256" dT="2024-10-25T21:37:22.24" personId="{EA058C72-7926-4C9B-A62D-22A650CF20F9}" id="{15FB5C4A-ABEC-4B80-B4C7-642ABE56305D}">
    <text>Varela pag. 185 Local comercial cat media 98 m2 menos interiores</text>
  </threadedComment>
  <threadedComment ref="M257" dT="2024-10-25T21:46:47.53" personId="{EA058C72-7926-4C9B-A62D-22A650CF20F9}" id="{53472E17-5D90-4E5D-97F6-A6031B0B7FFF}">
    <text>Varela No. 137 Edificio oficinas cat eco 4800 m2</text>
  </threadedComment>
  <threadedComment ref="M258" dT="2024-10-25T21:37:22.24" personId="{EA058C72-7926-4C9B-A62D-22A650CF20F9}" id="{BDCD3966-4AE1-4A93-85D6-7CD7A274026C}">
    <text>Varela pag. 185 Local comercial cat media 98 m2 menos interiores</text>
  </threadedComment>
  <threadedComment ref="M259" dT="2024-10-25T17:09:09.31" personId="{EA058C72-7926-4C9B-A62D-22A650CF20F9}" id="{0010E8F5-0759-40CE-AB87-5D2419AB5E4B}">
    <text>Varela pag 367 Losa
Varela pag 393 piso interceramic
Varela pag 406 iluminacion</text>
  </threadedComment>
  <threadedComment ref="M260" dT="2024-10-25T21:43:57.81" personId="{EA058C72-7926-4C9B-A62D-22A650CF20F9}" id="{48105444-7EC7-4165-B7F7-48D14AD97F07}">
    <text>Varela 181 Local comercial cat. Popular 8 m2</text>
  </threadedComment>
  <threadedComment ref="M261" dT="2024-10-25T21:43:57.81" personId="{EA058C72-7926-4C9B-A62D-22A650CF20F9}" id="{443EC083-5E32-4855-B07D-22565302AF48}">
    <text>Varela 181 Local comercial cat. Popular 8 m2</text>
  </threadedComment>
  <threadedComment ref="M262" dT="2024-10-25T21:43:57.81" personId="{EA058C72-7926-4C9B-A62D-22A650CF20F9}" id="{7FA899C9-00D8-433D-8353-7D3881FA0824}">
    <text>Varela 181 Local comercial cat. Popular 8 m2</text>
  </threadedComment>
  <threadedComment ref="M263" dT="2024-10-25T21:43:57.81" personId="{EA058C72-7926-4C9B-A62D-22A650CF20F9}" id="{2E2016EB-DFFE-497F-83B5-7F47B353C7D1}">
    <text>Varela 181 Local comercial cat. Popular 8 m2</text>
  </threadedComment>
  <threadedComment ref="M264" dT="2024-10-25T21:43:57.81" personId="{EA058C72-7926-4C9B-A62D-22A650CF20F9}" id="{7F590164-6AC3-4031-A75C-BB59970B6F36}">
    <text>Varela 181 Local comercial cat. Popular 8 m2</text>
  </threadedComment>
  <threadedComment ref="M265" dT="2024-10-25T17:09:09.31" personId="{EA058C72-7926-4C9B-A62D-22A650CF20F9}" id="{1E2A8FA6-224C-4B4C-9717-51C5D8D05D29}">
    <text>Varela pag 367 Losa
Varela pag 393 piso interceramic
Varela pag 406 iluminacion</text>
  </threadedComment>
  <threadedComment ref="M266" dT="2024-10-25T17:09:09.31" personId="{EA058C72-7926-4C9B-A62D-22A650CF20F9}" id="{86B6D684-5535-4F37-8234-20858ACDE67F}">
    <text>Varela pag 367 Losa
Varela pag 393 piso interceramic
Varela pag 406 iluminacion</text>
  </threadedComment>
  <threadedComment ref="M268" dT="2024-10-25T17:09:09.31" personId="{EA058C72-7926-4C9B-A62D-22A650CF20F9}" id="{DC6DD380-91D1-4939-9514-5428E74A8A65}">
    <text>Varela Pag. 266 Restaurant 730m2</text>
  </threadedComment>
  <threadedComment ref="M269" dT="2024-10-25T17:09:09.31" personId="{EA058C72-7926-4C9B-A62D-22A650CF20F9}" id="{F6A35A7F-64AD-42B4-B57D-E2AFF15B2A55}">
    <text>Varela Pag. 266 Restaurant 730m2</text>
  </threadedComment>
  <threadedComment ref="M270" dT="2024-10-25T17:09:09.31" personId="{EA058C72-7926-4C9B-A62D-22A650CF20F9}" id="{42F21034-6F8A-4D1F-B30A-876DE7C7796D}">
    <text>Varela Pag. 266 Restaurant 730m2</text>
  </threadedComment>
  <threadedComment ref="M271" dT="2024-10-25T17:09:09.31" personId="{EA058C72-7926-4C9B-A62D-22A650CF20F9}" id="{EDCEC133-E22D-4894-A51B-8A336210F6E6}">
    <text>Varela Pag. 266 Restaurant 730m2</text>
  </threadedComment>
  <threadedComment ref="M272" dT="2024-10-25T17:09:09.31" personId="{EA058C72-7926-4C9B-A62D-22A650CF20F9}" id="{C9D47027-2F20-48AC-A058-6F18787E45D7}">
    <text>Varela Pag. 266 Restaurant 730m2</text>
  </threadedComment>
  <threadedComment ref="M273" dT="2024-10-25T17:09:09.31" personId="{EA058C72-7926-4C9B-A62D-22A650CF20F9}" id="{015AC419-D44A-429B-ADD1-4A161A4226E4}">
    <text>Varela Pag. 266 Restaurant 730m2</text>
  </threadedComment>
  <threadedComment ref="M274" dT="2024-10-25T17:09:09.31" personId="{EA058C72-7926-4C9B-A62D-22A650CF20F9}" id="{B7CBB40E-5CA1-497C-9338-C6E56DD3458C}">
    <text>Varela Pag. 266 Restaurant 730m2</text>
  </threadedComment>
  <threadedComment ref="M275" dT="2024-10-25T17:09:09.31" personId="{EA058C72-7926-4C9B-A62D-22A650CF20F9}" id="{C382C518-44FE-4465-801B-5F5839796A75}">
    <text>Varela Pag. 266 Restaurant 730m2</text>
  </threadedComment>
  <threadedComment ref="M276" dT="2024-10-25T17:09:09.31" personId="{EA058C72-7926-4C9B-A62D-22A650CF20F9}" id="{0681FB31-9EEF-44E7-967B-B30B1F855D65}">
    <text>Varela Pag. 54 DEPTO. CLASE 5 SHF, 1-4 NIV 91 M2</text>
  </threadedComment>
  <threadedComment ref="M277" dT="2024-10-25T17:09:09.31" personId="{EA058C72-7926-4C9B-A62D-22A650CF20F9}" id="{3C61F063-62CF-4D36-A4D4-50BBF9EB6EC2}">
    <text>Varela Pag. 266 Restaurant 730m2</text>
  </threadedComment>
  <threadedComment ref="M278" dT="2024-10-25T17:09:09.31" personId="{EA058C72-7926-4C9B-A62D-22A650CF20F9}" id="{10464DAB-82AA-45AD-B5B8-F56D2D078DBB}">
    <text>Varela Pag. 266 Restaurant 730m2</text>
  </threadedComment>
  <threadedComment ref="M279" dT="2024-10-25T17:09:09.31" personId="{EA058C72-7926-4C9B-A62D-22A650CF20F9}" id="{CFBFB906-DE88-4543-90B2-0E771B9AA0EB}">
    <text>Varela Pag. 266 Restaurant 730m2</text>
  </threadedComment>
  <threadedComment ref="M280" dT="2024-10-25T17:09:09.31" personId="{EA058C72-7926-4C9B-A62D-22A650CF20F9}" id="{57D9E8EB-BFD6-43B2-91EA-1F65479A1766}">
    <text>Varela Pag. 266 Restaurant 730m2</text>
  </threadedComment>
  <threadedComment ref="M281" dT="2024-10-25T17:09:09.31" personId="{EA058C72-7926-4C9B-A62D-22A650CF20F9}" id="{311AC1CF-6DCA-4FBE-AF7B-E23F42D55A06}">
    <text>Varela Pag. 266 Restaurant 730m2</text>
  </threadedComment>
  <threadedComment ref="M282" dT="2024-10-25T17:09:09.31" personId="{EA058C72-7926-4C9B-A62D-22A650CF20F9}" id="{D8B2D2E0-082A-4BAE-942A-E47F98DDC37A}">
    <text>Varela Pag. 266 Restaurant 730m2</text>
  </threadedComment>
  <threadedComment ref="M283" dT="2024-10-25T17:09:09.31" personId="{EA058C72-7926-4C9B-A62D-22A650CF20F9}" id="{53985EF8-5404-4D66-8C81-62A37D134801}">
    <text>Varela Pag. 266 Restaurant 730m2</text>
  </threadedComment>
  <threadedComment ref="M284" dT="2024-10-25T17:09:09.31" personId="{EA058C72-7926-4C9B-A62D-22A650CF20F9}" id="{83E64914-26A8-45F3-9BC1-41D181C9BD91}">
    <text>Varela Pag. 266 Restaurant 730m2</text>
  </threadedComment>
  <threadedComment ref="M285" dT="2024-10-25T17:09:09.31" personId="{EA058C72-7926-4C9B-A62D-22A650CF20F9}" id="{FBFA629E-6358-41E9-B561-381B63EB1A01}">
    <text>Varela Pag. 266 Restaurant 730m2</text>
  </threadedComment>
  <threadedComment ref="M286" dT="2024-10-25T17:09:09.31" personId="{EA058C72-7926-4C9B-A62D-22A650CF20F9}" id="{C7E6628A-81FF-476C-85A2-7CAB4E5CBB71}">
    <text>Varela Pag. 266 Restaurant 730m2</text>
  </threadedComment>
  <threadedComment ref="M287" dT="2024-10-25T17:09:09.31" personId="{EA058C72-7926-4C9B-A62D-22A650CF20F9}" id="{78C7A753-8DC5-439A-A772-176AEF2DB266}">
    <text>Varela Pag. 266 Restaurant 730m2</text>
  </threadedComment>
  <threadedComment ref="M288" dT="2024-10-25T17:09:09.31" personId="{EA058C72-7926-4C9B-A62D-22A650CF20F9}" id="{034344FF-149D-4A9D-9312-6E21306D9562}">
    <text>Varela Pag. 266 Restaurant 730m2</text>
  </threadedComment>
  <threadedComment ref="M289" dT="2024-10-25T17:09:09.31" personId="{EA058C72-7926-4C9B-A62D-22A650CF20F9}" id="{7B530401-2435-4D6F-8C5B-68E64F3642E1}">
    <text>Varela Pag. 266 Restaurant 730m2</text>
  </threadedComment>
  <threadedComment ref="M290" dT="2024-10-25T17:09:09.31" personId="{EA058C72-7926-4C9B-A62D-22A650CF20F9}" id="{523161E1-E533-4A31-BF09-563CE363EB47}">
    <text>Varela Pag. 266 Restaurant 730m2</text>
  </threadedComment>
  <threadedComment ref="M291" dT="2024-10-25T17:09:09.31" personId="{EA058C72-7926-4C9B-A62D-22A650CF20F9}" id="{17AFBE8F-5F9A-4863-A367-6F09AEAE510E}">
    <text>Varela Pag. 266 Restaurant 730m2</text>
  </threadedComment>
  <threadedComment ref="M292" dT="2024-10-25T17:09:09.31" personId="{EA058C72-7926-4C9B-A62D-22A650CF20F9}" id="{3BB37BFE-5CEA-494D-B129-B2B8C38AFDB2}">
    <text>Varela Pag. 266 Restaurant 730m2</text>
  </threadedComment>
  <threadedComment ref="M293" dT="2024-10-25T17:09:09.31" personId="{EA058C72-7926-4C9B-A62D-22A650CF20F9}" id="{1138FBE6-15C3-4BA9-80B1-6EC91B13AAA8}">
    <text>Varela Pag. 266 Restaurant 730m2</text>
  </threadedComment>
  <threadedComment ref="M294" dT="2024-10-25T17:09:09.31" personId="{EA058C72-7926-4C9B-A62D-22A650CF20F9}" id="{A77D9134-77F7-4252-92EB-B0E2E21531D2}">
    <text>Varela Pag. 59 DEPTO. CLASE 5 SHF, 14-18 NIV 91 M2</text>
  </threadedComment>
  <threadedComment ref="M295" dT="2024-10-25T17:09:09.31" personId="{EA058C72-7926-4C9B-A62D-22A650CF20F9}" id="{C09ADEF2-848B-4B65-8103-E1A16EB7B6AA}">
    <text>Varela Pag. 266 Restaurant 730m2</text>
  </threadedComment>
  <threadedComment ref="M296" dT="2024-10-25T17:09:09.31" personId="{EA058C72-7926-4C9B-A62D-22A650CF20F9}" id="{D4FA84D4-EE29-45A3-8EF7-5BC4E2054090}">
    <text>Varela Pag. 266 Restaurant 730m2</text>
  </threadedComment>
  <threadedComment ref="M297" dT="2024-10-25T17:09:09.31" personId="{EA058C72-7926-4C9B-A62D-22A650CF20F9}" id="{EE65D9F6-B661-4FD4-90DB-5F855107FA91}">
    <text>Varela Pag. 266 Restaurant 730m2</text>
  </threadedComment>
  <threadedComment ref="M298" dT="2024-10-25T17:09:09.31" personId="{EA058C72-7926-4C9B-A62D-22A650CF20F9}" id="{4D71D20C-B9D6-42B9-AE07-08B6D8E6C653}">
    <text>Varela Pag. 266 Restaurant 730m2</text>
  </threadedComment>
  <threadedComment ref="M299" dT="2024-10-25T17:09:09.31" personId="{EA058C72-7926-4C9B-A62D-22A650CF20F9}" id="{ADC2E767-E434-47A5-8F55-D0392BD16B6D}">
    <text>Varela Pag. 266 Restaurant 730m2</text>
  </threadedComment>
  <threadedComment ref="M300" dT="2024-10-25T17:09:09.31" personId="{EA058C72-7926-4C9B-A62D-22A650CF20F9}" id="{34756C8E-AAA3-4F35-9C0A-681965D44127}">
    <text>Varela Pag. 266 Restaurant 730m2</text>
  </threadedComment>
  <threadedComment ref="M301" dT="2024-10-25T17:09:09.31" personId="{EA058C72-7926-4C9B-A62D-22A650CF20F9}" id="{476B7D03-8EE0-4D5C-A18C-01C3576E761C}">
    <text>Varela Pag. 266 Restaurant 730m2</text>
  </threadedComment>
  <threadedComment ref="M302" dT="2024-10-25T17:09:09.31" personId="{EA058C72-7926-4C9B-A62D-22A650CF20F9}" id="{6863B4DD-6B48-41A2-9CDC-A0A990EFC0C9}">
    <text>Varela Pag. 266 Restaurant 730m2</text>
  </threadedComment>
  <threadedComment ref="M303" dT="2024-10-25T17:09:09.31" personId="{EA058C72-7926-4C9B-A62D-22A650CF20F9}" id="{194CBE74-42E3-4676-BE5D-6F0A38BD9518}">
    <text>Varela Pag. 266 Restaurant 730m2</text>
  </threadedComment>
  <threadedComment ref="M304" dT="2024-10-25T17:09:09.31" personId="{EA058C72-7926-4C9B-A62D-22A650CF20F9}" id="{6A23B191-439C-4D35-9879-E3B28D368978}">
    <text>Varela Pag. 64 DEP. CLASE 6 SHF, RESIDENCIAL 209 M2 1-4 NIV</text>
  </threadedComment>
  <threadedComment ref="M305" dT="2024-10-25T17:09:09.31" personId="{EA058C72-7926-4C9B-A62D-22A650CF20F9}" id="{2B8B4EAB-66F5-4900-8E61-3EAA973FA373}">
    <text>Varela Pag. 266 Restaurant 730m2</text>
  </threadedComment>
  <threadedComment ref="M306" dT="2024-10-25T17:09:09.31" personId="{EA058C72-7926-4C9B-A62D-22A650CF20F9}" id="{48E2E2C5-0E4A-4CCB-B97F-B4DADE73718D}">
    <text>Varela Pag. 266 Restaurant 730m2</text>
  </threadedComment>
  <threadedComment ref="M307" dT="2024-10-25T17:09:09.31" personId="{EA058C72-7926-4C9B-A62D-22A650CF20F9}" id="{B3016A85-9CEA-45BB-8F73-5DC9BAE12BE3}">
    <text>Varela Pag. 266 Restaurant 730m2</text>
  </threadedComment>
  <threadedComment ref="M308" dT="2024-10-25T17:09:09.31" personId="{EA058C72-7926-4C9B-A62D-22A650CF20F9}" id="{33C16A26-D9E7-416A-ACBD-116A65B5617E}">
    <text>Varela Pag. 266 Restaurant 730m2</text>
  </threadedComment>
  <threadedComment ref="M309" dT="2024-10-25T17:09:09.31" personId="{EA058C72-7926-4C9B-A62D-22A650CF20F9}" id="{343D4305-FC95-48F0-AF40-97AFE5427D5A}">
    <text>Varela Pag. 266 Restaurant 730m2</text>
  </threadedComment>
  <threadedComment ref="M310" dT="2024-10-25T17:09:09.31" personId="{EA058C72-7926-4C9B-A62D-22A650CF20F9}" id="{2C1A9ECD-8C98-481F-A664-AC128E3B7F8F}">
    <text>Varela Pag. 266 Restaurant 730m2</text>
  </threadedComment>
  <threadedComment ref="M311" dT="2024-10-25T17:09:09.31" personId="{EA058C72-7926-4C9B-A62D-22A650CF20F9}" id="{C849B60B-8555-427A-BD1D-275C7DE8D735}">
    <text>Varela Pag. 266 Restaurant 730m2</text>
  </threadedComment>
  <threadedComment ref="M312" dT="2024-10-25T17:09:09.31" personId="{EA058C72-7926-4C9B-A62D-22A650CF20F9}" id="{B386B92F-9ACA-4779-834E-1F53B677CBE2}">
    <text>Varela Pag. 69 DEP. CLASE 7 SHF, RESIDENCIAL PLUS 375 M2 1-4 NIV</text>
  </threadedComment>
  <threadedComment ref="M318" dT="2024-10-25T17:00:32.60" personId="{EA058C72-7926-4C9B-A62D-22A650CF20F9}" id="{058F12D6-2B33-41E4-93F3-DF9660BF0C27}">
    <text>Valor propuesto en clase</text>
  </threadedComment>
  <threadedComment ref="M319" dT="2024-10-25T17:00:55.10" personId="{EA058C72-7926-4C9B-A62D-22A650CF20F9}" id="{441E8BCD-11DD-4278-BAAC-7BB6AB5574B6}">
    <text>Valor propuesto en clase</text>
  </threadedComment>
  <threadedComment ref="M320" dT="2024-10-25T17:01:09.49" personId="{EA058C72-7926-4C9B-A62D-22A650CF20F9}" id="{78FD7AC7-5AF2-417D-B42A-98784A8DA0B1}">
    <text>Valor propuesto en clase</text>
  </threadedComment>
  <threadedComment ref="M321" dT="2024-10-25T17:01:52.32" personId="{EA058C72-7926-4C9B-A62D-22A650CF20F9}" id="{73751B53-9526-4C73-BE67-930B016E64FB}">
    <text>Valor propuesto en clase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95A9-6D94-44EF-BEFD-05513E2D5E87}">
  <dimension ref="A1:AL191"/>
  <sheetViews>
    <sheetView view="pageBreakPreview" topLeftCell="A175" zoomScaleNormal="100" zoomScaleSheetLayoutView="100" workbookViewId="0">
      <selection activeCell="H185" sqref="H185:T185"/>
    </sheetView>
  </sheetViews>
  <sheetFormatPr baseColWidth="10" defaultColWidth="2.7109375" defaultRowHeight="14.1" customHeight="1"/>
  <cols>
    <col min="1" max="2" width="2.7109375" style="70" customWidth="1"/>
    <col min="3" max="3" width="3.28515625" style="70" customWidth="1"/>
    <col min="4" max="37" width="2.7109375" style="70" customWidth="1"/>
    <col min="38" max="16384" width="2.7109375" style="70"/>
  </cols>
  <sheetData>
    <row r="1" spans="1:37" ht="14.1" customHeight="1">
      <c r="F1" s="153" t="s">
        <v>27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</row>
    <row r="2" spans="1:37" ht="14.1" customHeight="1"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</row>
    <row r="3" spans="1:37" ht="14.1" customHeight="1">
      <c r="F3" s="154" t="s">
        <v>28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7" ht="14.1" customHeight="1">
      <c r="A4" s="72"/>
      <c r="B4" s="72"/>
      <c r="C4" s="72"/>
      <c r="D4" s="72"/>
      <c r="E4" s="72"/>
      <c r="F4" s="155" t="s">
        <v>29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spans="1:37" ht="14.1" customHeight="1">
      <c r="A5" s="72"/>
      <c r="B5" s="72"/>
      <c r="C5" s="72"/>
      <c r="D5" s="72"/>
      <c r="E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37" ht="14.1" customHeight="1">
      <c r="A6" s="156">
        <v>1</v>
      </c>
      <c r="B6" s="157"/>
      <c r="D6" s="156" t="s">
        <v>251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</row>
    <row r="7" spans="1:37" ht="14.1" customHeight="1">
      <c r="A7" s="158"/>
      <c r="B7" s="159"/>
      <c r="C7" s="71"/>
      <c r="D7" s="156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</row>
    <row r="8" spans="1:37" ht="14.1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</row>
    <row r="9" spans="1:37" ht="14.1" customHeight="1">
      <c r="A9" s="69"/>
      <c r="B9" s="162" t="s">
        <v>245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69"/>
      <c r="N9" s="162" t="s">
        <v>245</v>
      </c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69"/>
      <c r="Z9" s="69"/>
      <c r="AA9" s="162" t="s">
        <v>245</v>
      </c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37" ht="14.1" customHeight="1">
      <c r="A10" s="69"/>
      <c r="B10" s="152" t="s">
        <v>246</v>
      </c>
      <c r="C10" s="152"/>
      <c r="D10" s="152"/>
      <c r="E10" s="152"/>
      <c r="F10" s="152"/>
      <c r="G10" s="152"/>
      <c r="H10" s="131"/>
      <c r="I10" s="150">
        <v>100.02</v>
      </c>
      <c r="J10" s="150"/>
      <c r="K10" s="150"/>
      <c r="L10" s="150"/>
      <c r="M10" s="131"/>
      <c r="N10" s="163" t="s">
        <v>257</v>
      </c>
      <c r="O10" s="163"/>
      <c r="P10" s="163"/>
      <c r="Q10" s="163"/>
      <c r="R10" s="163"/>
      <c r="S10" s="163"/>
      <c r="T10" s="131"/>
      <c r="U10" s="163"/>
      <c r="V10" s="163"/>
      <c r="W10" s="163"/>
      <c r="X10" s="163"/>
      <c r="Y10" s="140"/>
      <c r="Z10" s="140"/>
      <c r="AA10" s="152" t="s">
        <v>260</v>
      </c>
      <c r="AB10" s="152"/>
      <c r="AC10" s="152"/>
      <c r="AD10" s="152"/>
      <c r="AE10" s="152"/>
      <c r="AF10" s="152"/>
      <c r="AG10" s="69"/>
      <c r="AH10" s="150"/>
      <c r="AI10" s="150"/>
      <c r="AJ10" s="150"/>
      <c r="AK10" s="150"/>
    </row>
    <row r="11" spans="1:37" ht="14.1" customHeight="1">
      <c r="A11" s="69"/>
      <c r="B11" s="152" t="s">
        <v>247</v>
      </c>
      <c r="C11" s="152"/>
      <c r="D11" s="152"/>
      <c r="E11" s="152"/>
      <c r="F11" s="152"/>
      <c r="G11" s="152"/>
      <c r="H11" s="131"/>
      <c r="I11" s="150">
        <v>100</v>
      </c>
      <c r="J11" s="150"/>
      <c r="K11" s="150"/>
      <c r="L11" s="150"/>
      <c r="M11" s="131"/>
      <c r="N11" s="161" t="s">
        <v>259</v>
      </c>
      <c r="O11" s="161"/>
      <c r="P11" s="161"/>
      <c r="Q11" s="161"/>
      <c r="R11" s="161"/>
      <c r="S11" s="161"/>
      <c r="T11" s="161"/>
      <c r="U11" s="151">
        <f>U10</f>
        <v>0</v>
      </c>
      <c r="V11" s="151"/>
      <c r="W11" s="151"/>
      <c r="X11" s="151"/>
      <c r="Y11" s="140"/>
      <c r="Z11" s="140"/>
      <c r="AA11" s="152" t="s">
        <v>261</v>
      </c>
      <c r="AB11" s="152"/>
      <c r="AC11" s="152"/>
      <c r="AD11" s="152"/>
      <c r="AE11" s="152"/>
      <c r="AF11" s="152"/>
      <c r="AG11" s="134"/>
      <c r="AH11" s="150"/>
      <c r="AI11" s="150"/>
      <c r="AJ11" s="150"/>
      <c r="AK11" s="150"/>
    </row>
    <row r="12" spans="1:37" ht="14.1" customHeight="1">
      <c r="A12" s="69"/>
      <c r="B12" s="152" t="s">
        <v>248</v>
      </c>
      <c r="C12" s="152"/>
      <c r="D12" s="152"/>
      <c r="E12" s="152"/>
      <c r="F12" s="152"/>
      <c r="G12" s="152"/>
      <c r="H12" s="131"/>
      <c r="I12" s="150">
        <v>60.3</v>
      </c>
      <c r="J12" s="150"/>
      <c r="K12" s="150"/>
      <c r="L12" s="150"/>
      <c r="M12" s="131"/>
      <c r="N12" s="163"/>
      <c r="O12" s="163"/>
      <c r="P12" s="163"/>
      <c r="Q12" s="163"/>
      <c r="R12" s="163"/>
      <c r="S12" s="163"/>
      <c r="T12" s="163"/>
      <c r="U12" s="69"/>
      <c r="V12" s="69"/>
      <c r="W12" s="69"/>
      <c r="X12" s="69"/>
      <c r="Y12" s="69"/>
      <c r="Z12" s="69"/>
      <c r="AA12" s="152" t="s">
        <v>262</v>
      </c>
      <c r="AB12" s="152"/>
      <c r="AC12" s="152"/>
      <c r="AD12" s="152"/>
      <c r="AE12" s="152"/>
      <c r="AF12" s="152"/>
      <c r="AG12" s="69"/>
      <c r="AH12" s="150"/>
      <c r="AI12" s="150"/>
      <c r="AJ12" s="150"/>
      <c r="AK12" s="150"/>
    </row>
    <row r="13" spans="1:37" ht="14.1" customHeight="1">
      <c r="A13" s="69"/>
      <c r="B13" s="152" t="s">
        <v>252</v>
      </c>
      <c r="C13" s="152"/>
      <c r="D13" s="152"/>
      <c r="E13" s="152"/>
      <c r="F13" s="152"/>
      <c r="G13" s="152"/>
      <c r="H13" s="131"/>
      <c r="I13" s="150">
        <v>62.53</v>
      </c>
      <c r="J13" s="150"/>
      <c r="K13" s="150"/>
      <c r="L13" s="150"/>
      <c r="M13" s="131"/>
      <c r="N13" s="162" t="s">
        <v>245</v>
      </c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33"/>
      <c r="Z13" s="133"/>
      <c r="AA13" s="152" t="s">
        <v>263</v>
      </c>
      <c r="AB13" s="152"/>
      <c r="AC13" s="152"/>
      <c r="AD13" s="152"/>
      <c r="AE13" s="152"/>
      <c r="AF13" s="152"/>
      <c r="AG13" s="134"/>
      <c r="AH13" s="150"/>
      <c r="AI13" s="150"/>
      <c r="AJ13" s="150"/>
      <c r="AK13" s="150"/>
    </row>
    <row r="14" spans="1:37" ht="14.1" customHeight="1">
      <c r="A14" s="69"/>
      <c r="B14" s="152" t="s">
        <v>249</v>
      </c>
      <c r="C14" s="152"/>
      <c r="D14" s="152"/>
      <c r="E14" s="152"/>
      <c r="F14" s="152"/>
      <c r="G14" s="152"/>
      <c r="H14" s="131"/>
      <c r="I14" s="150">
        <v>36.32</v>
      </c>
      <c r="J14" s="150"/>
      <c r="K14" s="150"/>
      <c r="L14" s="150"/>
      <c r="M14" s="131"/>
      <c r="N14" s="163" t="s">
        <v>244</v>
      </c>
      <c r="O14" s="163"/>
      <c r="P14" s="163"/>
      <c r="Q14" s="163"/>
      <c r="R14" s="163"/>
      <c r="S14" s="163"/>
      <c r="T14" s="131"/>
      <c r="U14" s="163"/>
      <c r="V14" s="163"/>
      <c r="W14" s="163"/>
      <c r="X14" s="163"/>
      <c r="Y14" s="69"/>
      <c r="Z14" s="69"/>
      <c r="AA14" s="161" t="s">
        <v>264</v>
      </c>
      <c r="AB14" s="161"/>
      <c r="AC14" s="161"/>
      <c r="AD14" s="161"/>
      <c r="AE14" s="161"/>
      <c r="AF14" s="161"/>
      <c r="AG14" s="161"/>
      <c r="AH14" s="151">
        <f>SUM(AH10:AK13)</f>
        <v>0</v>
      </c>
      <c r="AI14" s="151"/>
      <c r="AJ14" s="151"/>
      <c r="AK14" s="151"/>
    </row>
    <row r="15" spans="1:37" ht="14.1" customHeight="1">
      <c r="A15" s="69"/>
      <c r="B15" s="152" t="s">
        <v>250</v>
      </c>
      <c r="C15" s="152"/>
      <c r="D15" s="152"/>
      <c r="E15" s="152"/>
      <c r="F15" s="152"/>
      <c r="G15" s="152"/>
      <c r="H15" s="131"/>
      <c r="I15" s="150">
        <v>170.6</v>
      </c>
      <c r="J15" s="150"/>
      <c r="K15" s="150"/>
      <c r="L15" s="150"/>
      <c r="M15" s="131"/>
      <c r="N15" s="161" t="s">
        <v>265</v>
      </c>
      <c r="O15" s="161"/>
      <c r="P15" s="161"/>
      <c r="Q15" s="161"/>
      <c r="R15" s="161"/>
      <c r="S15" s="161"/>
      <c r="T15" s="161"/>
      <c r="U15" s="151">
        <f>U14</f>
        <v>0</v>
      </c>
      <c r="V15" s="151"/>
      <c r="W15" s="151"/>
      <c r="X15" s="151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</row>
    <row r="16" spans="1:37" ht="14.1" customHeight="1">
      <c r="A16" s="69"/>
      <c r="B16" s="152" t="s">
        <v>253</v>
      </c>
      <c r="C16" s="152"/>
      <c r="D16" s="152"/>
      <c r="E16" s="152"/>
      <c r="F16" s="152"/>
      <c r="G16" s="152"/>
      <c r="H16" s="131"/>
      <c r="I16" s="150">
        <v>105.34</v>
      </c>
      <c r="J16" s="150"/>
      <c r="K16" s="150"/>
      <c r="L16" s="150"/>
      <c r="M16" s="131"/>
      <c r="N16" s="69"/>
      <c r="O16" s="69"/>
      <c r="P16" s="69"/>
      <c r="Q16" s="131"/>
      <c r="R16" s="131"/>
      <c r="S16" s="131"/>
      <c r="T16" s="131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</row>
    <row r="17" spans="1:37" ht="14.1" customHeight="1">
      <c r="A17" s="69"/>
      <c r="B17" s="152" t="s">
        <v>254</v>
      </c>
      <c r="C17" s="152"/>
      <c r="D17" s="152"/>
      <c r="E17" s="152"/>
      <c r="F17" s="152"/>
      <c r="G17" s="152"/>
      <c r="H17" s="131"/>
      <c r="I17" s="150">
        <v>188.63</v>
      </c>
      <c r="J17" s="150"/>
      <c r="K17" s="150"/>
      <c r="L17" s="150"/>
      <c r="M17" s="131"/>
      <c r="N17" s="135"/>
      <c r="O17" s="69"/>
      <c r="P17" s="69"/>
      <c r="Q17" s="131"/>
      <c r="R17" s="131"/>
      <c r="S17" s="131"/>
      <c r="T17" s="131"/>
      <c r="U17" s="69"/>
      <c r="V17" s="69"/>
      <c r="W17" s="136"/>
      <c r="X17" s="136"/>
      <c r="Y17" s="136"/>
      <c r="Z17" s="136"/>
      <c r="AA17" s="136"/>
      <c r="AB17" s="69"/>
      <c r="AC17" s="69"/>
      <c r="AD17" s="69"/>
      <c r="AE17" s="69"/>
      <c r="AF17" s="69"/>
      <c r="AG17" s="69"/>
      <c r="AH17" s="69"/>
      <c r="AI17" s="69"/>
      <c r="AJ17" s="69"/>
      <c r="AK17" s="69"/>
    </row>
    <row r="18" spans="1:37" ht="14.1" customHeight="1">
      <c r="A18" s="69"/>
      <c r="B18" s="152" t="s">
        <v>255</v>
      </c>
      <c r="C18" s="152"/>
      <c r="D18" s="152"/>
      <c r="E18" s="152"/>
      <c r="F18" s="152"/>
      <c r="G18" s="152"/>
      <c r="H18" s="131"/>
      <c r="I18" s="150">
        <v>188.63</v>
      </c>
      <c r="J18" s="150"/>
      <c r="K18" s="150"/>
      <c r="L18" s="150"/>
      <c r="M18" s="131"/>
      <c r="N18" s="135"/>
      <c r="O18" s="69"/>
      <c r="P18" s="69"/>
      <c r="Q18" s="131"/>
      <c r="R18" s="131"/>
      <c r="S18" s="131"/>
      <c r="T18" s="131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</row>
    <row r="19" spans="1:37" ht="14.1" customHeight="1">
      <c r="A19" s="69"/>
      <c r="B19" s="161" t="s">
        <v>258</v>
      </c>
      <c r="C19" s="161"/>
      <c r="D19" s="161"/>
      <c r="E19" s="161"/>
      <c r="F19" s="161"/>
      <c r="G19" s="161"/>
      <c r="H19" s="161"/>
      <c r="I19" s="151">
        <f>SUM(I10:L18)</f>
        <v>1012.37</v>
      </c>
      <c r="J19" s="151"/>
      <c r="K19" s="151"/>
      <c r="L19" s="151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</row>
    <row r="20" spans="1:37" ht="14.1" customHeight="1">
      <c r="A20" s="69"/>
      <c r="B20" s="69"/>
      <c r="C20" s="69"/>
      <c r="D20" s="69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4"/>
      <c r="AE20" s="134"/>
      <c r="AF20" s="134"/>
      <c r="AG20" s="134"/>
      <c r="AH20" s="134"/>
      <c r="AI20" s="134"/>
      <c r="AJ20" s="134"/>
      <c r="AK20" s="69"/>
    </row>
    <row r="21" spans="1:37" ht="14.1" customHeight="1">
      <c r="A21" s="69"/>
      <c r="B21" s="162" t="s">
        <v>266</v>
      </c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69"/>
      <c r="N21" s="162" t="s">
        <v>266</v>
      </c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69"/>
      <c r="Z21" s="69"/>
      <c r="AA21" s="162" t="s">
        <v>266</v>
      </c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</row>
    <row r="22" spans="1:37" ht="14.1" customHeight="1">
      <c r="A22" s="69"/>
      <c r="B22" s="152" t="s">
        <v>267</v>
      </c>
      <c r="C22" s="152"/>
      <c r="D22" s="152"/>
      <c r="E22" s="152"/>
      <c r="F22" s="152"/>
      <c r="G22" s="152"/>
      <c r="H22" s="132"/>
      <c r="I22" s="150">
        <v>46.11</v>
      </c>
      <c r="J22" s="150"/>
      <c r="K22" s="150"/>
      <c r="L22" s="150"/>
      <c r="M22" s="132"/>
      <c r="N22" s="163" t="s">
        <v>257</v>
      </c>
      <c r="O22" s="163"/>
      <c r="P22" s="163"/>
      <c r="Q22" s="163"/>
      <c r="R22" s="163"/>
      <c r="S22" s="163"/>
      <c r="T22" s="131"/>
      <c r="U22" s="163"/>
      <c r="V22" s="163"/>
      <c r="W22" s="163"/>
      <c r="X22" s="163"/>
      <c r="Y22" s="133"/>
      <c r="Z22" s="133"/>
      <c r="AA22" s="152" t="s">
        <v>284</v>
      </c>
      <c r="AB22" s="152"/>
      <c r="AC22" s="152"/>
      <c r="AD22" s="152"/>
      <c r="AE22" s="152"/>
      <c r="AF22" s="152"/>
      <c r="AG22" s="69"/>
      <c r="AH22" s="150"/>
      <c r="AI22" s="150"/>
      <c r="AJ22" s="150"/>
      <c r="AK22" s="150"/>
    </row>
    <row r="23" spans="1:37" ht="14.1" customHeight="1">
      <c r="A23" s="69"/>
      <c r="B23" s="152" t="s">
        <v>268</v>
      </c>
      <c r="C23" s="152"/>
      <c r="D23" s="152"/>
      <c r="E23" s="152"/>
      <c r="F23" s="152"/>
      <c r="G23" s="152"/>
      <c r="H23" s="69"/>
      <c r="I23" s="150">
        <v>39.4</v>
      </c>
      <c r="J23" s="150"/>
      <c r="K23" s="150"/>
      <c r="L23" s="150"/>
      <c r="M23" s="69"/>
      <c r="N23" s="161" t="s">
        <v>259</v>
      </c>
      <c r="O23" s="161"/>
      <c r="P23" s="161"/>
      <c r="Q23" s="161"/>
      <c r="R23" s="161"/>
      <c r="S23" s="161"/>
      <c r="T23" s="161"/>
      <c r="U23" s="151">
        <f>U22</f>
        <v>0</v>
      </c>
      <c r="V23" s="151"/>
      <c r="W23" s="151"/>
      <c r="X23" s="151"/>
      <c r="Y23" s="69"/>
      <c r="Z23" s="69"/>
      <c r="AA23" s="152" t="s">
        <v>285</v>
      </c>
      <c r="AB23" s="152"/>
      <c r="AC23" s="152"/>
      <c r="AD23" s="152"/>
      <c r="AE23" s="152"/>
      <c r="AF23" s="152"/>
      <c r="AG23" s="134"/>
      <c r="AH23" s="150"/>
      <c r="AI23" s="150"/>
      <c r="AJ23" s="150"/>
      <c r="AK23" s="150"/>
    </row>
    <row r="24" spans="1:37" ht="14.1" customHeight="1">
      <c r="A24" s="69"/>
      <c r="B24" s="152" t="s">
        <v>269</v>
      </c>
      <c r="C24" s="152"/>
      <c r="D24" s="152"/>
      <c r="E24" s="152"/>
      <c r="F24" s="152"/>
      <c r="G24" s="152"/>
      <c r="H24" s="132"/>
      <c r="I24" s="150">
        <v>37.86</v>
      </c>
      <c r="J24" s="150"/>
      <c r="K24" s="150"/>
      <c r="L24" s="150"/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52" t="s">
        <v>286</v>
      </c>
      <c r="AB24" s="152"/>
      <c r="AC24" s="152"/>
      <c r="AD24" s="152"/>
      <c r="AE24" s="152"/>
      <c r="AF24" s="152"/>
      <c r="AG24" s="69"/>
      <c r="AH24" s="150"/>
      <c r="AI24" s="150"/>
      <c r="AJ24" s="150"/>
      <c r="AK24" s="150"/>
    </row>
    <row r="25" spans="1:37" ht="14.1" customHeight="1">
      <c r="A25" s="69"/>
      <c r="B25" s="152" t="s">
        <v>270</v>
      </c>
      <c r="C25" s="152"/>
      <c r="D25" s="152"/>
      <c r="E25" s="152"/>
      <c r="F25" s="152"/>
      <c r="G25" s="152"/>
      <c r="H25" s="69"/>
      <c r="I25" s="150">
        <v>37.86</v>
      </c>
      <c r="J25" s="150"/>
      <c r="K25" s="150"/>
      <c r="L25" s="150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161" t="s">
        <v>264</v>
      </c>
      <c r="AB25" s="161"/>
      <c r="AC25" s="161"/>
      <c r="AD25" s="161"/>
      <c r="AE25" s="161"/>
      <c r="AF25" s="161"/>
      <c r="AG25" s="161"/>
      <c r="AH25" s="151">
        <f>SUM(AH21:AK24)</f>
        <v>0</v>
      </c>
      <c r="AI25" s="151"/>
      <c r="AJ25" s="151"/>
      <c r="AK25" s="151"/>
    </row>
    <row r="26" spans="1:37" ht="14.1" customHeight="1">
      <c r="A26" s="69"/>
      <c r="B26" s="152" t="s">
        <v>271</v>
      </c>
      <c r="C26" s="152"/>
      <c r="D26" s="152"/>
      <c r="E26" s="152"/>
      <c r="F26" s="152"/>
      <c r="G26" s="152"/>
      <c r="H26" s="137"/>
      <c r="I26" s="150">
        <v>37.86</v>
      </c>
      <c r="J26" s="150"/>
      <c r="K26" s="150"/>
      <c r="L26" s="150"/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9"/>
      <c r="AE26" s="139"/>
      <c r="AF26" s="139"/>
      <c r="AG26" s="139"/>
      <c r="AH26" s="139"/>
      <c r="AI26" s="139"/>
      <c r="AJ26" s="139"/>
      <c r="AK26" s="69"/>
    </row>
    <row r="27" spans="1:37" ht="14.1" customHeight="1">
      <c r="A27" s="69"/>
      <c r="B27" s="152" t="s">
        <v>272</v>
      </c>
      <c r="C27" s="152"/>
      <c r="D27" s="152"/>
      <c r="E27" s="152"/>
      <c r="F27" s="152"/>
      <c r="G27" s="152"/>
      <c r="H27" s="69"/>
      <c r="I27" s="150">
        <v>37.86</v>
      </c>
      <c r="J27" s="150"/>
      <c r="K27" s="150"/>
      <c r="L27" s="15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</row>
    <row r="28" spans="1:37" ht="14.1" customHeight="1">
      <c r="A28" s="69"/>
      <c r="B28" s="152" t="s">
        <v>273</v>
      </c>
      <c r="C28" s="152"/>
      <c r="D28" s="152"/>
      <c r="E28" s="152"/>
      <c r="F28" s="152"/>
      <c r="G28" s="152"/>
      <c r="H28" s="69"/>
      <c r="I28" s="150">
        <v>40.32</v>
      </c>
      <c r="J28" s="150"/>
      <c r="K28" s="150"/>
      <c r="L28" s="150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</row>
    <row r="29" spans="1:37" ht="14.1" customHeight="1">
      <c r="A29" s="69"/>
      <c r="B29" s="152" t="s">
        <v>274</v>
      </c>
      <c r="C29" s="152"/>
      <c r="D29" s="152"/>
      <c r="E29" s="152"/>
      <c r="F29" s="152"/>
      <c r="G29" s="152"/>
      <c r="H29" s="69"/>
      <c r="I29" s="150">
        <v>40.32</v>
      </c>
      <c r="J29" s="150"/>
      <c r="K29" s="150"/>
      <c r="L29" s="150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</row>
    <row r="30" spans="1:37" ht="14.1" customHeight="1">
      <c r="A30" s="69"/>
      <c r="B30" s="152" t="s">
        <v>275</v>
      </c>
      <c r="C30" s="152"/>
      <c r="D30" s="152"/>
      <c r="E30" s="152"/>
      <c r="F30" s="152"/>
      <c r="G30" s="152"/>
      <c r="H30" s="69"/>
      <c r="I30" s="150">
        <v>32.229999999999997</v>
      </c>
      <c r="J30" s="150"/>
      <c r="K30" s="150"/>
      <c r="L30" s="150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ht="14.1" customHeight="1">
      <c r="A31" s="69"/>
      <c r="B31" s="152" t="s">
        <v>276</v>
      </c>
      <c r="C31" s="152"/>
      <c r="D31" s="152"/>
      <c r="E31" s="152"/>
      <c r="F31" s="152"/>
      <c r="G31" s="152"/>
      <c r="H31" s="69"/>
      <c r="I31" s="150">
        <v>29.08</v>
      </c>
      <c r="J31" s="150"/>
      <c r="K31" s="150"/>
      <c r="L31" s="150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</row>
    <row r="32" spans="1:37" ht="14.1" customHeight="1">
      <c r="A32" s="69"/>
      <c r="B32" s="152" t="s">
        <v>277</v>
      </c>
      <c r="C32" s="152"/>
      <c r="D32" s="152"/>
      <c r="E32" s="152"/>
      <c r="F32" s="152"/>
      <c r="G32" s="152"/>
      <c r="H32" s="69"/>
      <c r="I32" s="150">
        <v>37.01</v>
      </c>
      <c r="J32" s="150"/>
      <c r="K32" s="150"/>
      <c r="L32" s="150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</row>
    <row r="33" spans="1:37" ht="14.1" customHeight="1">
      <c r="A33" s="69"/>
      <c r="B33" s="152" t="s">
        <v>278</v>
      </c>
      <c r="C33" s="152"/>
      <c r="D33" s="152"/>
      <c r="E33" s="152"/>
      <c r="F33" s="152"/>
      <c r="G33" s="152"/>
      <c r="H33" s="69"/>
      <c r="I33" s="150">
        <v>92.31</v>
      </c>
      <c r="J33" s="150"/>
      <c r="K33" s="150"/>
      <c r="L33" s="150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</row>
    <row r="34" spans="1:37" ht="14.1" customHeight="1">
      <c r="A34" s="69"/>
      <c r="B34" s="152" t="s">
        <v>279</v>
      </c>
      <c r="C34" s="152"/>
      <c r="D34" s="152"/>
      <c r="E34" s="152"/>
      <c r="F34" s="152"/>
      <c r="G34" s="152"/>
      <c r="H34" s="69"/>
      <c r="I34" s="150">
        <v>79.11</v>
      </c>
      <c r="J34" s="150"/>
      <c r="K34" s="150"/>
      <c r="L34" s="150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</row>
    <row r="35" spans="1:37" ht="14.1" customHeight="1">
      <c r="A35" s="69"/>
      <c r="B35" s="152" t="s">
        <v>280</v>
      </c>
      <c r="C35" s="152"/>
      <c r="D35" s="152"/>
      <c r="E35" s="152"/>
      <c r="F35" s="152"/>
      <c r="G35" s="152"/>
      <c r="H35" s="69"/>
      <c r="I35" s="150">
        <v>79.11</v>
      </c>
      <c r="J35" s="150"/>
      <c r="K35" s="150"/>
      <c r="L35" s="150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</row>
    <row r="36" spans="1:37" ht="14.1" customHeight="1">
      <c r="A36" s="69"/>
      <c r="B36" s="152" t="s">
        <v>281</v>
      </c>
      <c r="C36" s="152"/>
      <c r="D36" s="152"/>
      <c r="E36" s="152"/>
      <c r="F36" s="152"/>
      <c r="G36" s="152"/>
      <c r="H36" s="69"/>
      <c r="I36" s="150">
        <v>79.11</v>
      </c>
      <c r="J36" s="150"/>
      <c r="K36" s="150"/>
      <c r="L36" s="150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</row>
    <row r="37" spans="1:37" ht="14.1" customHeight="1">
      <c r="A37" s="69"/>
      <c r="B37" s="152" t="s">
        <v>282</v>
      </c>
      <c r="C37" s="152"/>
      <c r="D37" s="152"/>
      <c r="E37" s="152"/>
      <c r="F37" s="152"/>
      <c r="G37" s="152"/>
      <c r="H37" s="69"/>
      <c r="I37" s="150">
        <v>104.78</v>
      </c>
      <c r="J37" s="150"/>
      <c r="K37" s="150"/>
      <c r="L37" s="150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</row>
    <row r="38" spans="1:37" ht="14.1" customHeight="1">
      <c r="A38" s="69"/>
      <c r="B38" s="161" t="s">
        <v>258</v>
      </c>
      <c r="C38" s="161"/>
      <c r="D38" s="161"/>
      <c r="E38" s="161"/>
      <c r="F38" s="161"/>
      <c r="G38" s="161"/>
      <c r="H38" s="161"/>
      <c r="I38" s="151">
        <f>SUM(I22:L37)</f>
        <v>850.32999999999993</v>
      </c>
      <c r="J38" s="151"/>
      <c r="K38" s="151"/>
      <c r="L38" s="151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</row>
    <row r="39" spans="1:37" ht="14.1" customHeight="1">
      <c r="A39" s="69"/>
      <c r="B39" s="69"/>
      <c r="C39" s="69"/>
      <c r="D39" s="69"/>
      <c r="E39" s="69"/>
      <c r="F39" s="69"/>
      <c r="G39" s="69"/>
      <c r="H39" s="69"/>
      <c r="I39" s="150"/>
      <c r="J39" s="150"/>
      <c r="K39" s="150"/>
      <c r="L39" s="150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</row>
    <row r="40" spans="1:37" ht="14.1" customHeight="1">
      <c r="A40" s="69"/>
      <c r="B40" s="162" t="s">
        <v>287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69"/>
      <c r="N40" s="162" t="s">
        <v>287</v>
      </c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</row>
    <row r="41" spans="1:37" ht="14.1" customHeight="1">
      <c r="A41" s="69"/>
      <c r="B41" s="152" t="s">
        <v>283</v>
      </c>
      <c r="C41" s="152"/>
      <c r="D41" s="152"/>
      <c r="E41" s="152"/>
      <c r="F41" s="152"/>
      <c r="G41" s="152"/>
      <c r="H41" s="132"/>
      <c r="I41" s="150">
        <v>46.11</v>
      </c>
      <c r="J41" s="150"/>
      <c r="K41" s="150"/>
      <c r="L41" s="150"/>
      <c r="M41" s="69"/>
      <c r="N41" s="163" t="s">
        <v>257</v>
      </c>
      <c r="O41" s="163"/>
      <c r="P41" s="163"/>
      <c r="Q41" s="163"/>
      <c r="R41" s="163"/>
      <c r="S41" s="163"/>
      <c r="T41" s="131"/>
      <c r="U41" s="163"/>
      <c r="V41" s="163"/>
      <c r="W41" s="163"/>
      <c r="X41" s="163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</row>
    <row r="42" spans="1:37" ht="14.1" customHeight="1">
      <c r="A42" s="69"/>
      <c r="B42" s="152" t="s">
        <v>288</v>
      </c>
      <c r="C42" s="152"/>
      <c r="D42" s="152"/>
      <c r="E42" s="152"/>
      <c r="F42" s="152"/>
      <c r="G42" s="152"/>
      <c r="H42" s="69"/>
      <c r="I42" s="150">
        <v>39.4</v>
      </c>
      <c r="J42" s="150"/>
      <c r="K42" s="150"/>
      <c r="L42" s="150"/>
      <c r="M42" s="69"/>
      <c r="N42" s="161" t="s">
        <v>259</v>
      </c>
      <c r="O42" s="161"/>
      <c r="P42" s="161"/>
      <c r="Q42" s="161"/>
      <c r="R42" s="161"/>
      <c r="S42" s="161"/>
      <c r="T42" s="161"/>
      <c r="U42" s="151">
        <f>U41</f>
        <v>0</v>
      </c>
      <c r="V42" s="151"/>
      <c r="W42" s="151"/>
      <c r="X42" s="151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</row>
    <row r="43" spans="1:37" ht="14.1" customHeight="1">
      <c r="A43" s="69"/>
      <c r="B43" s="152" t="s">
        <v>289</v>
      </c>
      <c r="C43" s="152"/>
      <c r="D43" s="152"/>
      <c r="E43" s="152"/>
      <c r="F43" s="152"/>
      <c r="G43" s="152"/>
      <c r="H43" s="132"/>
      <c r="I43" s="150">
        <v>37.86</v>
      </c>
      <c r="J43" s="150"/>
      <c r="K43" s="150"/>
      <c r="L43" s="150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</row>
    <row r="44" spans="1:37" ht="14.1" customHeight="1">
      <c r="A44" s="69"/>
      <c r="B44" s="152" t="s">
        <v>290</v>
      </c>
      <c r="C44" s="152"/>
      <c r="D44" s="152"/>
      <c r="E44" s="152"/>
      <c r="F44" s="152"/>
      <c r="G44" s="152"/>
      <c r="H44" s="69"/>
      <c r="I44" s="150">
        <v>37.86</v>
      </c>
      <c r="J44" s="150"/>
      <c r="K44" s="150"/>
      <c r="L44" s="150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</row>
    <row r="45" spans="1:37" ht="14.1" customHeight="1">
      <c r="A45" s="69"/>
      <c r="B45" s="152" t="s">
        <v>291</v>
      </c>
      <c r="C45" s="152"/>
      <c r="D45" s="152"/>
      <c r="E45" s="152"/>
      <c r="F45" s="152"/>
      <c r="G45" s="152"/>
      <c r="H45" s="137"/>
      <c r="I45" s="150">
        <v>37.86</v>
      </c>
      <c r="J45" s="150"/>
      <c r="K45" s="150"/>
      <c r="L45" s="150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</row>
    <row r="46" spans="1:37" ht="14.1" customHeight="1">
      <c r="A46" s="69"/>
      <c r="B46" s="152" t="s">
        <v>292</v>
      </c>
      <c r="C46" s="152"/>
      <c r="D46" s="152"/>
      <c r="E46" s="152"/>
      <c r="F46" s="152"/>
      <c r="G46" s="152"/>
      <c r="H46" s="69"/>
      <c r="I46" s="150">
        <v>37.86</v>
      </c>
      <c r="J46" s="150"/>
      <c r="K46" s="150"/>
      <c r="L46" s="150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</row>
    <row r="47" spans="1:37" ht="14.1" customHeight="1">
      <c r="A47" s="69"/>
      <c r="B47" s="152" t="s">
        <v>293</v>
      </c>
      <c r="C47" s="152"/>
      <c r="D47" s="152"/>
      <c r="E47" s="152"/>
      <c r="F47" s="152"/>
      <c r="G47" s="152"/>
      <c r="H47" s="69"/>
      <c r="I47" s="150">
        <v>40.32</v>
      </c>
      <c r="J47" s="150"/>
      <c r="K47" s="150"/>
      <c r="L47" s="150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</row>
    <row r="48" spans="1:37" ht="14.1" customHeight="1">
      <c r="A48" s="69"/>
      <c r="B48" s="152" t="s">
        <v>294</v>
      </c>
      <c r="C48" s="152"/>
      <c r="D48" s="152"/>
      <c r="E48" s="152"/>
      <c r="F48" s="152"/>
      <c r="G48" s="152"/>
      <c r="H48" s="69"/>
      <c r="I48" s="150">
        <v>40.32</v>
      </c>
      <c r="J48" s="150"/>
      <c r="K48" s="150"/>
      <c r="L48" s="150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</row>
    <row r="49" spans="1:37" ht="14.1" customHeight="1">
      <c r="A49" s="69"/>
      <c r="B49" s="152" t="s">
        <v>295</v>
      </c>
      <c r="C49" s="152"/>
      <c r="D49" s="152"/>
      <c r="E49" s="152"/>
      <c r="F49" s="152"/>
      <c r="G49" s="152"/>
      <c r="H49" s="69"/>
      <c r="I49" s="150">
        <v>32.229999999999997</v>
      </c>
      <c r="J49" s="150"/>
      <c r="K49" s="150"/>
      <c r="L49" s="150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</row>
    <row r="50" spans="1:37" ht="14.1" customHeight="1">
      <c r="A50" s="69"/>
      <c r="B50" s="152" t="s">
        <v>296</v>
      </c>
      <c r="C50" s="152"/>
      <c r="D50" s="152"/>
      <c r="E50" s="152"/>
      <c r="F50" s="152"/>
      <c r="G50" s="152"/>
      <c r="H50" s="69"/>
      <c r="I50" s="150">
        <v>28.98</v>
      </c>
      <c r="J50" s="150"/>
      <c r="K50" s="150"/>
      <c r="L50" s="150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</row>
    <row r="51" spans="1:37" ht="14.1" customHeight="1">
      <c r="A51" s="69"/>
      <c r="B51" s="152" t="s">
        <v>297</v>
      </c>
      <c r="C51" s="152"/>
      <c r="D51" s="152"/>
      <c r="E51" s="152"/>
      <c r="F51" s="152"/>
      <c r="G51" s="152"/>
      <c r="H51" s="69"/>
      <c r="I51" s="150">
        <v>49.57</v>
      </c>
      <c r="J51" s="150"/>
      <c r="K51" s="150"/>
      <c r="L51" s="150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</row>
    <row r="52" spans="1:37" ht="14.1" customHeight="1">
      <c r="A52" s="69"/>
      <c r="B52" s="152" t="s">
        <v>298</v>
      </c>
      <c r="C52" s="152"/>
      <c r="D52" s="152"/>
      <c r="E52" s="152"/>
      <c r="F52" s="152"/>
      <c r="G52" s="152"/>
      <c r="H52" s="69"/>
      <c r="I52" s="150">
        <v>81.5</v>
      </c>
      <c r="J52" s="150"/>
      <c r="K52" s="150"/>
      <c r="L52" s="150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</row>
    <row r="53" spans="1:37" ht="14.1" customHeight="1">
      <c r="A53" s="69"/>
      <c r="B53" s="152" t="s">
        <v>299</v>
      </c>
      <c r="C53" s="152"/>
      <c r="D53" s="152"/>
      <c r="E53" s="152"/>
      <c r="F53" s="152"/>
      <c r="G53" s="152"/>
      <c r="H53" s="69"/>
      <c r="I53" s="150">
        <v>84.84</v>
      </c>
      <c r="J53" s="150"/>
      <c r="K53" s="150"/>
      <c r="L53" s="150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</row>
    <row r="54" spans="1:37" ht="14.1" customHeight="1">
      <c r="A54" s="69"/>
      <c r="B54" s="152" t="s">
        <v>300</v>
      </c>
      <c r="C54" s="152"/>
      <c r="D54" s="152"/>
      <c r="E54" s="152"/>
      <c r="F54" s="152"/>
      <c r="G54" s="152"/>
      <c r="H54" s="69"/>
      <c r="I54" s="150">
        <v>79.11</v>
      </c>
      <c r="J54" s="150"/>
      <c r="K54" s="150"/>
      <c r="L54" s="150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</row>
    <row r="55" spans="1:37" ht="14.1" customHeight="1">
      <c r="A55" s="69"/>
      <c r="B55" s="152" t="s">
        <v>301</v>
      </c>
      <c r="C55" s="152"/>
      <c r="D55" s="152"/>
      <c r="E55" s="152"/>
      <c r="F55" s="152"/>
      <c r="G55" s="152"/>
      <c r="H55" s="69"/>
      <c r="I55" s="150">
        <v>79.11</v>
      </c>
      <c r="J55" s="150"/>
      <c r="K55" s="150"/>
      <c r="L55" s="150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</row>
    <row r="56" spans="1:37" ht="14.1" customHeight="1">
      <c r="A56" s="69"/>
      <c r="B56" s="152" t="s">
        <v>302</v>
      </c>
      <c r="C56" s="152"/>
      <c r="D56" s="152"/>
      <c r="E56" s="152"/>
      <c r="F56" s="152"/>
      <c r="G56" s="152"/>
      <c r="H56" s="69"/>
      <c r="I56" s="150">
        <v>79.11</v>
      </c>
      <c r="J56" s="150"/>
      <c r="K56" s="150"/>
      <c r="L56" s="150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</row>
    <row r="57" spans="1:37" ht="14.1" customHeight="1">
      <c r="A57" s="69"/>
      <c r="B57" s="152" t="s">
        <v>303</v>
      </c>
      <c r="C57" s="152"/>
      <c r="D57" s="152"/>
      <c r="E57" s="152"/>
      <c r="F57" s="152"/>
      <c r="G57" s="152"/>
      <c r="H57" s="69"/>
      <c r="I57" s="150">
        <v>104.78</v>
      </c>
      <c r="J57" s="150"/>
      <c r="K57" s="150"/>
      <c r="L57" s="150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</row>
    <row r="58" spans="1:37" ht="14.1" customHeight="1">
      <c r="A58" s="69"/>
      <c r="B58" s="161" t="s">
        <v>258</v>
      </c>
      <c r="C58" s="161"/>
      <c r="D58" s="161"/>
      <c r="E58" s="161"/>
      <c r="F58" s="161"/>
      <c r="G58" s="161"/>
      <c r="H58" s="161"/>
      <c r="I58" s="151">
        <f>SUM(I41:L57)</f>
        <v>936.82</v>
      </c>
      <c r="J58" s="151"/>
      <c r="K58" s="151"/>
      <c r="L58" s="151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</row>
    <row r="59" spans="1:37" ht="14.1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</row>
    <row r="60" spans="1:37" ht="14.1" customHeight="1">
      <c r="A60" s="69"/>
      <c r="B60" s="162" t="s">
        <v>304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69"/>
      <c r="N60" s="162" t="s">
        <v>304</v>
      </c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</row>
    <row r="61" spans="1:37" ht="14.1" customHeight="1">
      <c r="A61" s="69"/>
      <c r="B61" s="165" t="s">
        <v>305</v>
      </c>
      <c r="C61" s="165"/>
      <c r="D61" s="165"/>
      <c r="E61" s="165"/>
      <c r="F61" s="165"/>
      <c r="G61" s="165"/>
      <c r="H61" s="69"/>
      <c r="I61" s="150"/>
      <c r="J61" s="150"/>
      <c r="K61" s="150"/>
      <c r="L61" s="150"/>
      <c r="M61" s="69"/>
      <c r="N61" s="163" t="s">
        <v>257</v>
      </c>
      <c r="O61" s="163"/>
      <c r="P61" s="163"/>
      <c r="Q61" s="163"/>
      <c r="R61" s="163"/>
      <c r="S61" s="163"/>
      <c r="T61" s="131"/>
      <c r="U61" s="163"/>
      <c r="V61" s="163"/>
      <c r="W61" s="163"/>
      <c r="X61" s="163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</row>
    <row r="62" spans="1:37" ht="14.1" customHeight="1">
      <c r="A62" s="69"/>
      <c r="B62" s="165" t="s">
        <v>306</v>
      </c>
      <c r="C62" s="165"/>
      <c r="D62" s="165"/>
      <c r="E62" s="165"/>
      <c r="F62" s="165"/>
      <c r="G62" s="165"/>
      <c r="H62" s="69"/>
      <c r="I62" s="150"/>
      <c r="J62" s="150"/>
      <c r="K62" s="150"/>
      <c r="L62" s="150"/>
      <c r="M62" s="69"/>
      <c r="N62" s="161" t="s">
        <v>259</v>
      </c>
      <c r="O62" s="161"/>
      <c r="P62" s="161"/>
      <c r="Q62" s="161"/>
      <c r="R62" s="161"/>
      <c r="S62" s="161"/>
      <c r="T62" s="161"/>
      <c r="U62" s="151">
        <f>U61</f>
        <v>0</v>
      </c>
      <c r="V62" s="151"/>
      <c r="W62" s="151"/>
      <c r="X62" s="151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</row>
    <row r="63" spans="1:37" ht="14.1" customHeight="1">
      <c r="A63" s="69"/>
      <c r="B63" s="161" t="s">
        <v>264</v>
      </c>
      <c r="C63" s="161"/>
      <c r="D63" s="161"/>
      <c r="E63" s="161"/>
      <c r="F63" s="161"/>
      <c r="G63" s="161"/>
      <c r="H63" s="161"/>
      <c r="I63" s="151">
        <f>SUM(I61:L62)</f>
        <v>0</v>
      </c>
      <c r="J63" s="151"/>
      <c r="K63" s="151"/>
      <c r="L63" s="151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</row>
    <row r="64" spans="1:37" ht="14.1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</row>
    <row r="65" spans="1:37" ht="14.1" customHeight="1">
      <c r="A65" s="69"/>
      <c r="B65" s="162" t="s">
        <v>307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69"/>
      <c r="N65" s="162" t="s">
        <v>307</v>
      </c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</row>
    <row r="66" spans="1:37" ht="14.1" customHeight="1">
      <c r="A66" s="69"/>
      <c r="B66" s="164" t="s">
        <v>308</v>
      </c>
      <c r="C66" s="164"/>
      <c r="D66" s="164"/>
      <c r="E66" s="164"/>
      <c r="F66" s="164"/>
      <c r="G66" s="164"/>
      <c r="H66" s="69"/>
      <c r="I66" s="150">
        <v>120.7</v>
      </c>
      <c r="J66" s="150"/>
      <c r="K66" s="150"/>
      <c r="L66" s="150"/>
      <c r="M66" s="69"/>
      <c r="N66" s="163" t="s">
        <v>257</v>
      </c>
      <c r="O66" s="163"/>
      <c r="P66" s="163"/>
      <c r="Q66" s="163"/>
      <c r="R66" s="163"/>
      <c r="S66" s="163"/>
      <c r="T66" s="131"/>
      <c r="U66" s="163"/>
      <c r="V66" s="163"/>
      <c r="W66" s="163"/>
      <c r="X66" s="163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</row>
    <row r="67" spans="1:37" ht="14.1" customHeight="1">
      <c r="A67" s="69"/>
      <c r="B67" s="164" t="s">
        <v>309</v>
      </c>
      <c r="C67" s="164"/>
      <c r="D67" s="164"/>
      <c r="E67" s="164"/>
      <c r="F67" s="164"/>
      <c r="G67" s="164"/>
      <c r="H67" s="69"/>
      <c r="I67" s="150">
        <v>119.74</v>
      </c>
      <c r="J67" s="150"/>
      <c r="K67" s="150"/>
      <c r="L67" s="150"/>
      <c r="M67" s="69"/>
      <c r="N67" s="161" t="s">
        <v>259</v>
      </c>
      <c r="O67" s="161"/>
      <c r="P67" s="161"/>
      <c r="Q67" s="161"/>
      <c r="R67" s="161"/>
      <c r="S67" s="161"/>
      <c r="T67" s="161"/>
      <c r="U67" s="151">
        <f>U66</f>
        <v>0</v>
      </c>
      <c r="V67" s="151"/>
      <c r="W67" s="151"/>
      <c r="X67" s="151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</row>
    <row r="68" spans="1:37" ht="14.1" customHeight="1">
      <c r="A68" s="69"/>
      <c r="B68" s="164" t="s">
        <v>310</v>
      </c>
      <c r="C68" s="164"/>
      <c r="D68" s="164"/>
      <c r="E68" s="164"/>
      <c r="F68" s="164"/>
      <c r="G68" s="164"/>
      <c r="H68" s="69"/>
      <c r="I68" s="150">
        <v>107.94</v>
      </c>
      <c r="J68" s="150"/>
      <c r="K68" s="150"/>
      <c r="L68" s="150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</row>
    <row r="69" spans="1:37" ht="14.1" customHeight="1">
      <c r="A69" s="69"/>
      <c r="B69" s="164" t="s">
        <v>311</v>
      </c>
      <c r="C69" s="164"/>
      <c r="D69" s="164"/>
      <c r="E69" s="164"/>
      <c r="F69" s="164"/>
      <c r="G69" s="164"/>
      <c r="H69" s="69"/>
      <c r="I69" s="150">
        <v>165.8</v>
      </c>
      <c r="J69" s="150"/>
      <c r="K69" s="150"/>
      <c r="L69" s="150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</row>
    <row r="70" spans="1:37" ht="14.1" customHeight="1">
      <c r="A70" s="69"/>
      <c r="B70" s="161" t="s">
        <v>380</v>
      </c>
      <c r="C70" s="161"/>
      <c r="D70" s="161"/>
      <c r="E70" s="161"/>
      <c r="F70" s="161"/>
      <c r="G70" s="161"/>
      <c r="H70" s="161"/>
      <c r="I70" s="151">
        <f>SUM(I66:L69)</f>
        <v>514.18000000000006</v>
      </c>
      <c r="J70" s="151"/>
      <c r="K70" s="151"/>
      <c r="L70" s="151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</row>
    <row r="71" spans="1:37" ht="14.1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</row>
    <row r="72" spans="1:37" ht="14.1" customHeight="1">
      <c r="A72" s="69"/>
      <c r="B72" s="162" t="s">
        <v>312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69"/>
      <c r="N72" s="162" t="s">
        <v>312</v>
      </c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</row>
    <row r="73" spans="1:37" ht="14.1" customHeight="1">
      <c r="A73" s="69"/>
      <c r="B73" s="164" t="s">
        <v>317</v>
      </c>
      <c r="C73" s="164"/>
      <c r="D73" s="164"/>
      <c r="E73" s="164"/>
      <c r="F73" s="164"/>
      <c r="G73" s="164"/>
      <c r="H73" s="69"/>
      <c r="I73" s="150">
        <v>120.7</v>
      </c>
      <c r="J73" s="150"/>
      <c r="K73" s="150"/>
      <c r="L73" s="150"/>
      <c r="M73" s="69"/>
      <c r="N73" s="163" t="s">
        <v>257</v>
      </c>
      <c r="O73" s="163"/>
      <c r="P73" s="163"/>
      <c r="Q73" s="163"/>
      <c r="R73" s="163"/>
      <c r="S73" s="163"/>
      <c r="T73" s="131"/>
      <c r="U73" s="163"/>
      <c r="V73" s="163"/>
      <c r="W73" s="163"/>
      <c r="X73" s="163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</row>
    <row r="74" spans="1:37" ht="14.1" customHeight="1">
      <c r="A74" s="69"/>
      <c r="B74" s="164" t="s">
        <v>318</v>
      </c>
      <c r="C74" s="164"/>
      <c r="D74" s="164"/>
      <c r="E74" s="164"/>
      <c r="F74" s="164"/>
      <c r="G74" s="164"/>
      <c r="H74" s="69"/>
      <c r="I74" s="150">
        <v>119.74</v>
      </c>
      <c r="J74" s="150"/>
      <c r="K74" s="150"/>
      <c r="L74" s="150"/>
      <c r="M74" s="69"/>
      <c r="N74" s="161" t="s">
        <v>259</v>
      </c>
      <c r="O74" s="161"/>
      <c r="P74" s="161"/>
      <c r="Q74" s="161"/>
      <c r="R74" s="161"/>
      <c r="S74" s="161"/>
      <c r="T74" s="161"/>
      <c r="U74" s="151">
        <f>U73</f>
        <v>0</v>
      </c>
      <c r="V74" s="151"/>
      <c r="W74" s="151"/>
      <c r="X74" s="151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</row>
    <row r="75" spans="1:37" ht="14.1" customHeight="1">
      <c r="A75" s="69"/>
      <c r="B75" s="164" t="s">
        <v>319</v>
      </c>
      <c r="C75" s="164"/>
      <c r="D75" s="164"/>
      <c r="E75" s="164"/>
      <c r="F75" s="164"/>
      <c r="G75" s="164"/>
      <c r="H75" s="69"/>
      <c r="I75" s="150">
        <v>107.94</v>
      </c>
      <c r="J75" s="150"/>
      <c r="K75" s="150"/>
      <c r="L75" s="150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</row>
    <row r="76" spans="1:37" ht="14.1" customHeight="1">
      <c r="A76" s="69"/>
      <c r="B76" s="164" t="s">
        <v>320</v>
      </c>
      <c r="C76" s="164"/>
      <c r="D76" s="164"/>
      <c r="E76" s="164"/>
      <c r="F76" s="164"/>
      <c r="G76" s="164"/>
      <c r="H76" s="69"/>
      <c r="I76" s="150">
        <v>165.8</v>
      </c>
      <c r="J76" s="150"/>
      <c r="K76" s="150"/>
      <c r="L76" s="150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</row>
    <row r="77" spans="1:37" ht="14.1" customHeight="1">
      <c r="A77" s="69"/>
      <c r="B77" s="161" t="s">
        <v>380</v>
      </c>
      <c r="C77" s="161"/>
      <c r="D77" s="161"/>
      <c r="E77" s="161"/>
      <c r="F77" s="161"/>
      <c r="G77" s="161"/>
      <c r="H77" s="161"/>
      <c r="I77" s="151">
        <f>SUM(I73:L76)</f>
        <v>514.18000000000006</v>
      </c>
      <c r="J77" s="151"/>
      <c r="K77" s="151"/>
      <c r="L77" s="151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</row>
    <row r="78" spans="1:37" ht="14.1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</row>
    <row r="79" spans="1:37" ht="14.1" customHeight="1">
      <c r="B79" s="162" t="s">
        <v>313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69"/>
      <c r="N79" s="162" t="s">
        <v>313</v>
      </c>
      <c r="O79" s="162"/>
      <c r="P79" s="162"/>
      <c r="Q79" s="162"/>
      <c r="R79" s="162"/>
      <c r="S79" s="162"/>
      <c r="T79" s="162"/>
      <c r="U79" s="162"/>
      <c r="V79" s="162"/>
      <c r="W79" s="162"/>
      <c r="X79" s="162"/>
    </row>
    <row r="80" spans="1:37" ht="14.1" customHeight="1">
      <c r="B80" s="164" t="s">
        <v>321</v>
      </c>
      <c r="C80" s="164"/>
      <c r="D80" s="164"/>
      <c r="E80" s="164"/>
      <c r="F80" s="164"/>
      <c r="G80" s="164"/>
      <c r="H80" s="69"/>
      <c r="I80" s="150">
        <v>120.7</v>
      </c>
      <c r="J80" s="150"/>
      <c r="K80" s="150"/>
      <c r="L80" s="150"/>
      <c r="M80" s="69"/>
      <c r="N80" s="163" t="s">
        <v>257</v>
      </c>
      <c r="O80" s="163"/>
      <c r="P80" s="163"/>
      <c r="Q80" s="163"/>
      <c r="R80" s="163"/>
      <c r="S80" s="163"/>
      <c r="T80" s="131"/>
      <c r="U80" s="163"/>
      <c r="V80" s="163"/>
      <c r="W80" s="163"/>
      <c r="X80" s="163"/>
    </row>
    <row r="81" spans="2:24" ht="14.1" customHeight="1">
      <c r="B81" s="164" t="s">
        <v>322</v>
      </c>
      <c r="C81" s="164"/>
      <c r="D81" s="164"/>
      <c r="E81" s="164"/>
      <c r="F81" s="164"/>
      <c r="G81" s="164"/>
      <c r="H81" s="69"/>
      <c r="I81" s="150">
        <v>119.74</v>
      </c>
      <c r="J81" s="150"/>
      <c r="K81" s="150"/>
      <c r="L81" s="150"/>
      <c r="M81" s="69"/>
      <c r="N81" s="161" t="s">
        <v>259</v>
      </c>
      <c r="O81" s="161"/>
      <c r="P81" s="161"/>
      <c r="Q81" s="161"/>
      <c r="R81" s="161"/>
      <c r="S81" s="161"/>
      <c r="T81" s="161"/>
      <c r="U81" s="151">
        <f>U80</f>
        <v>0</v>
      </c>
      <c r="V81" s="151"/>
      <c r="W81" s="151"/>
      <c r="X81" s="151"/>
    </row>
    <row r="82" spans="2:24" ht="14.1" customHeight="1">
      <c r="B82" s="164" t="s">
        <v>323</v>
      </c>
      <c r="C82" s="164"/>
      <c r="D82" s="164"/>
      <c r="E82" s="164"/>
      <c r="F82" s="164"/>
      <c r="G82" s="164"/>
      <c r="H82" s="69"/>
      <c r="I82" s="150">
        <v>107.94</v>
      </c>
      <c r="J82" s="150"/>
      <c r="K82" s="150"/>
      <c r="L82" s="150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</row>
    <row r="83" spans="2:24" ht="14.1" customHeight="1">
      <c r="B83" s="164" t="s">
        <v>324</v>
      </c>
      <c r="C83" s="164"/>
      <c r="D83" s="164"/>
      <c r="E83" s="164"/>
      <c r="F83" s="164"/>
      <c r="G83" s="164"/>
      <c r="H83" s="69"/>
      <c r="I83" s="150">
        <v>165.8</v>
      </c>
      <c r="J83" s="150"/>
      <c r="K83" s="150"/>
      <c r="L83" s="150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</row>
    <row r="84" spans="2:24" ht="14.1" customHeight="1">
      <c r="B84" s="161" t="s">
        <v>380</v>
      </c>
      <c r="C84" s="161"/>
      <c r="D84" s="161"/>
      <c r="E84" s="161"/>
      <c r="F84" s="161"/>
      <c r="G84" s="161"/>
      <c r="H84" s="161"/>
      <c r="I84" s="151">
        <f>SUM(I80:L83)</f>
        <v>514.18000000000006</v>
      </c>
      <c r="J84" s="151"/>
      <c r="K84" s="151"/>
      <c r="L84" s="151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</row>
    <row r="86" spans="2:24" ht="14.1" customHeight="1">
      <c r="B86" s="162" t="s">
        <v>314</v>
      </c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69"/>
      <c r="N86" s="162" t="s">
        <v>314</v>
      </c>
      <c r="O86" s="162"/>
      <c r="P86" s="162"/>
      <c r="Q86" s="162"/>
      <c r="R86" s="162"/>
      <c r="S86" s="162"/>
      <c r="T86" s="162"/>
      <c r="U86" s="162"/>
      <c r="V86" s="162"/>
      <c r="W86" s="162"/>
      <c r="X86" s="162"/>
    </row>
    <row r="87" spans="2:24" ht="14.1" customHeight="1">
      <c r="B87" s="164" t="s">
        <v>325</v>
      </c>
      <c r="C87" s="164"/>
      <c r="D87" s="164"/>
      <c r="E87" s="164"/>
      <c r="F87" s="164"/>
      <c r="G87" s="164"/>
      <c r="H87" s="69"/>
      <c r="I87" s="150">
        <v>120.7</v>
      </c>
      <c r="J87" s="150"/>
      <c r="K87" s="150"/>
      <c r="L87" s="150"/>
      <c r="M87" s="69"/>
      <c r="N87" s="163" t="s">
        <v>257</v>
      </c>
      <c r="O87" s="163"/>
      <c r="P87" s="163"/>
      <c r="Q87" s="163"/>
      <c r="R87" s="163"/>
      <c r="S87" s="163"/>
      <c r="T87" s="131"/>
      <c r="U87" s="163"/>
      <c r="V87" s="163"/>
      <c r="W87" s="163"/>
      <c r="X87" s="163"/>
    </row>
    <row r="88" spans="2:24" ht="14.1" customHeight="1">
      <c r="B88" s="164" t="s">
        <v>326</v>
      </c>
      <c r="C88" s="164"/>
      <c r="D88" s="164"/>
      <c r="E88" s="164"/>
      <c r="F88" s="164"/>
      <c r="G88" s="164"/>
      <c r="H88" s="69"/>
      <c r="I88" s="150">
        <v>119.74</v>
      </c>
      <c r="J88" s="150"/>
      <c r="K88" s="150"/>
      <c r="L88" s="150"/>
      <c r="M88" s="69"/>
      <c r="N88" s="161" t="s">
        <v>259</v>
      </c>
      <c r="O88" s="161"/>
      <c r="P88" s="161"/>
      <c r="Q88" s="161"/>
      <c r="R88" s="161"/>
      <c r="S88" s="161"/>
      <c r="T88" s="161"/>
      <c r="U88" s="151">
        <f>U87</f>
        <v>0</v>
      </c>
      <c r="V88" s="151"/>
      <c r="W88" s="151"/>
      <c r="X88" s="151"/>
    </row>
    <row r="89" spans="2:24" ht="14.1" customHeight="1">
      <c r="B89" s="164" t="s">
        <v>327</v>
      </c>
      <c r="C89" s="164"/>
      <c r="D89" s="164"/>
      <c r="E89" s="164"/>
      <c r="F89" s="164"/>
      <c r="G89" s="164"/>
      <c r="H89" s="69"/>
      <c r="I89" s="150">
        <v>107.94</v>
      </c>
      <c r="J89" s="150"/>
      <c r="K89" s="150"/>
      <c r="L89" s="150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</row>
    <row r="90" spans="2:24" ht="14.1" customHeight="1">
      <c r="B90" s="164" t="s">
        <v>328</v>
      </c>
      <c r="C90" s="164"/>
      <c r="D90" s="164"/>
      <c r="E90" s="164"/>
      <c r="F90" s="164"/>
      <c r="G90" s="164"/>
      <c r="H90" s="69"/>
      <c r="I90" s="150">
        <v>165.8</v>
      </c>
      <c r="J90" s="150"/>
      <c r="K90" s="150"/>
      <c r="L90" s="150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</row>
    <row r="91" spans="2:24" ht="14.1" customHeight="1">
      <c r="B91" s="161" t="s">
        <v>380</v>
      </c>
      <c r="C91" s="161"/>
      <c r="D91" s="161"/>
      <c r="E91" s="161"/>
      <c r="F91" s="161"/>
      <c r="G91" s="161"/>
      <c r="H91" s="161"/>
      <c r="I91" s="151">
        <f>SUM(I87:L90)</f>
        <v>514.18000000000006</v>
      </c>
      <c r="J91" s="151"/>
      <c r="K91" s="151"/>
      <c r="L91" s="151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</row>
    <row r="93" spans="2:24" ht="14.1" customHeight="1">
      <c r="B93" s="162" t="s">
        <v>315</v>
      </c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69"/>
      <c r="N93" s="162" t="s">
        <v>315</v>
      </c>
      <c r="O93" s="162"/>
      <c r="P93" s="162"/>
      <c r="Q93" s="162"/>
      <c r="R93" s="162"/>
      <c r="S93" s="162"/>
      <c r="T93" s="162"/>
      <c r="U93" s="162"/>
      <c r="V93" s="162"/>
      <c r="W93" s="162"/>
      <c r="X93" s="162"/>
    </row>
    <row r="94" spans="2:24" ht="14.1" customHeight="1">
      <c r="B94" s="164" t="s">
        <v>329</v>
      </c>
      <c r="C94" s="164"/>
      <c r="D94" s="164"/>
      <c r="E94" s="164"/>
      <c r="F94" s="164"/>
      <c r="G94" s="164"/>
      <c r="H94" s="69"/>
      <c r="I94" s="150">
        <v>120.7</v>
      </c>
      <c r="J94" s="150"/>
      <c r="K94" s="150"/>
      <c r="L94" s="150"/>
      <c r="M94" s="69"/>
      <c r="N94" s="163" t="s">
        <v>257</v>
      </c>
      <c r="O94" s="163"/>
      <c r="P94" s="163"/>
      <c r="Q94" s="163"/>
      <c r="R94" s="163"/>
      <c r="S94" s="163"/>
      <c r="T94" s="131"/>
      <c r="U94" s="163"/>
      <c r="V94" s="163"/>
      <c r="W94" s="163"/>
      <c r="X94" s="163"/>
    </row>
    <row r="95" spans="2:24" ht="14.1" customHeight="1">
      <c r="B95" s="164" t="s">
        <v>330</v>
      </c>
      <c r="C95" s="164"/>
      <c r="D95" s="164"/>
      <c r="E95" s="164"/>
      <c r="F95" s="164"/>
      <c r="G95" s="164"/>
      <c r="H95" s="69"/>
      <c r="I95" s="150">
        <v>119.74</v>
      </c>
      <c r="J95" s="150"/>
      <c r="K95" s="150"/>
      <c r="L95" s="150"/>
      <c r="M95" s="69"/>
      <c r="N95" s="161" t="s">
        <v>259</v>
      </c>
      <c r="O95" s="161"/>
      <c r="P95" s="161"/>
      <c r="Q95" s="161"/>
      <c r="R95" s="161"/>
      <c r="S95" s="161"/>
      <c r="T95" s="161"/>
      <c r="U95" s="151">
        <f>U94</f>
        <v>0</v>
      </c>
      <c r="V95" s="151"/>
      <c r="W95" s="151"/>
      <c r="X95" s="151"/>
    </row>
    <row r="96" spans="2:24" ht="14.1" customHeight="1">
      <c r="B96" s="164" t="s">
        <v>331</v>
      </c>
      <c r="C96" s="164"/>
      <c r="D96" s="164"/>
      <c r="E96" s="164"/>
      <c r="F96" s="164"/>
      <c r="G96" s="164"/>
      <c r="H96" s="69"/>
      <c r="I96" s="150">
        <v>107.94</v>
      </c>
      <c r="J96" s="150"/>
      <c r="K96" s="150"/>
      <c r="L96" s="150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</row>
    <row r="97" spans="2:24" ht="14.1" customHeight="1">
      <c r="B97" s="164" t="s">
        <v>332</v>
      </c>
      <c r="C97" s="164"/>
      <c r="D97" s="164"/>
      <c r="E97" s="164"/>
      <c r="F97" s="164"/>
      <c r="G97" s="164"/>
      <c r="H97" s="69"/>
      <c r="I97" s="150">
        <v>165.8</v>
      </c>
      <c r="J97" s="150"/>
      <c r="K97" s="150"/>
      <c r="L97" s="150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</row>
    <row r="98" spans="2:24" ht="14.1" customHeight="1">
      <c r="B98" s="161" t="s">
        <v>380</v>
      </c>
      <c r="C98" s="161"/>
      <c r="D98" s="161"/>
      <c r="E98" s="161"/>
      <c r="F98" s="161"/>
      <c r="G98" s="161"/>
      <c r="H98" s="161"/>
      <c r="I98" s="151">
        <f>SUM(I94:L97)</f>
        <v>514.18000000000006</v>
      </c>
      <c r="J98" s="151"/>
      <c r="K98" s="151"/>
      <c r="L98" s="151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</row>
    <row r="100" spans="2:24" ht="14.1" customHeight="1">
      <c r="B100" s="162" t="s">
        <v>316</v>
      </c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69"/>
      <c r="N100" s="162" t="s">
        <v>316</v>
      </c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</row>
    <row r="101" spans="2:24" ht="14.1" customHeight="1">
      <c r="B101" s="164" t="s">
        <v>333</v>
      </c>
      <c r="C101" s="164"/>
      <c r="D101" s="164"/>
      <c r="E101" s="164"/>
      <c r="F101" s="164"/>
      <c r="G101" s="164"/>
      <c r="H101" s="69"/>
      <c r="I101" s="150">
        <v>121.68</v>
      </c>
      <c r="J101" s="150"/>
      <c r="K101" s="150"/>
      <c r="L101" s="150"/>
      <c r="M101" s="69"/>
      <c r="N101" s="163" t="s">
        <v>257</v>
      </c>
      <c r="O101" s="163"/>
      <c r="P101" s="163"/>
      <c r="Q101" s="163"/>
      <c r="R101" s="163"/>
      <c r="S101" s="163"/>
      <c r="T101" s="131"/>
      <c r="U101" s="163"/>
      <c r="V101" s="163"/>
      <c r="W101" s="163"/>
      <c r="X101" s="163"/>
    </row>
    <row r="102" spans="2:24" ht="14.1" customHeight="1">
      <c r="B102" s="164" t="s">
        <v>334</v>
      </c>
      <c r="C102" s="164"/>
      <c r="D102" s="164"/>
      <c r="E102" s="164"/>
      <c r="F102" s="164"/>
      <c r="G102" s="164"/>
      <c r="H102" s="69"/>
      <c r="I102" s="150">
        <v>107.59</v>
      </c>
      <c r="J102" s="150"/>
      <c r="K102" s="150"/>
      <c r="L102" s="150"/>
      <c r="M102" s="69"/>
      <c r="N102" s="161" t="s">
        <v>259</v>
      </c>
      <c r="O102" s="161"/>
      <c r="P102" s="161"/>
      <c r="Q102" s="161"/>
      <c r="R102" s="161"/>
      <c r="S102" s="161"/>
      <c r="T102" s="161"/>
      <c r="U102" s="151">
        <f>U101</f>
        <v>0</v>
      </c>
      <c r="V102" s="151"/>
      <c r="W102" s="151"/>
      <c r="X102" s="151"/>
    </row>
    <row r="103" spans="2:24" ht="14.1" customHeight="1">
      <c r="B103" s="164" t="s">
        <v>335</v>
      </c>
      <c r="C103" s="164"/>
      <c r="D103" s="164"/>
      <c r="E103" s="164"/>
      <c r="F103" s="164"/>
      <c r="G103" s="164"/>
      <c r="H103" s="69"/>
      <c r="I103" s="150">
        <v>256.89999999999998</v>
      </c>
      <c r="J103" s="150"/>
      <c r="K103" s="150"/>
      <c r="L103" s="150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</row>
    <row r="104" spans="2:24" ht="14.1" customHeight="1">
      <c r="B104" s="161" t="s">
        <v>380</v>
      </c>
      <c r="C104" s="161"/>
      <c r="D104" s="161"/>
      <c r="E104" s="161"/>
      <c r="F104" s="161"/>
      <c r="G104" s="161"/>
      <c r="H104" s="161"/>
      <c r="I104" s="151">
        <f>SUM(I101:L103)</f>
        <v>486.16999999999996</v>
      </c>
      <c r="J104" s="151"/>
      <c r="K104" s="151"/>
      <c r="L104" s="151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</row>
    <row r="106" spans="2:24" ht="14.1" customHeight="1">
      <c r="B106" s="162" t="s">
        <v>336</v>
      </c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69"/>
      <c r="N106" s="162" t="s">
        <v>336</v>
      </c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</row>
    <row r="107" spans="2:24" ht="14.1" customHeight="1">
      <c r="B107" s="164" t="s">
        <v>337</v>
      </c>
      <c r="C107" s="164"/>
      <c r="D107" s="164"/>
      <c r="E107" s="164"/>
      <c r="F107" s="164"/>
      <c r="G107" s="164"/>
      <c r="H107" s="69"/>
      <c r="I107" s="150">
        <v>110.78</v>
      </c>
      <c r="J107" s="150"/>
      <c r="K107" s="150"/>
      <c r="L107" s="150"/>
      <c r="M107" s="69"/>
      <c r="N107" s="163" t="s">
        <v>257</v>
      </c>
      <c r="O107" s="163"/>
      <c r="P107" s="163"/>
      <c r="Q107" s="163"/>
      <c r="R107" s="163"/>
      <c r="S107" s="163"/>
      <c r="T107" s="131"/>
      <c r="U107" s="163"/>
      <c r="V107" s="163"/>
      <c r="W107" s="163"/>
      <c r="X107" s="163"/>
    </row>
    <row r="108" spans="2:24" ht="14.1" customHeight="1">
      <c r="B108" s="164" t="s">
        <v>338</v>
      </c>
      <c r="C108" s="164"/>
      <c r="D108" s="164"/>
      <c r="E108" s="164"/>
      <c r="F108" s="164"/>
      <c r="G108" s="164"/>
      <c r="H108" s="69"/>
      <c r="I108" s="150">
        <v>74.819999999999993</v>
      </c>
      <c r="J108" s="150"/>
      <c r="K108" s="150"/>
      <c r="L108" s="150"/>
      <c r="M108" s="69"/>
      <c r="N108" s="161" t="s">
        <v>259</v>
      </c>
      <c r="O108" s="161"/>
      <c r="P108" s="161"/>
      <c r="Q108" s="161"/>
      <c r="R108" s="161"/>
      <c r="S108" s="161"/>
      <c r="T108" s="161"/>
      <c r="U108" s="151">
        <f>U107</f>
        <v>0</v>
      </c>
      <c r="V108" s="151"/>
      <c r="W108" s="151"/>
      <c r="X108" s="151"/>
    </row>
    <row r="109" spans="2:24" ht="14.1" customHeight="1">
      <c r="B109" s="164" t="s">
        <v>339</v>
      </c>
      <c r="C109" s="164"/>
      <c r="D109" s="164"/>
      <c r="E109" s="164"/>
      <c r="F109" s="164"/>
      <c r="G109" s="164"/>
      <c r="H109" s="69"/>
      <c r="I109" s="150">
        <v>124.02</v>
      </c>
      <c r="J109" s="150"/>
      <c r="K109" s="150"/>
      <c r="L109" s="150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</row>
    <row r="110" spans="2:24" ht="14.1" customHeight="1">
      <c r="B110" s="161" t="s">
        <v>380</v>
      </c>
      <c r="C110" s="161"/>
      <c r="D110" s="161"/>
      <c r="E110" s="161"/>
      <c r="F110" s="161"/>
      <c r="G110" s="161"/>
      <c r="H110" s="161"/>
      <c r="I110" s="151">
        <f>SUM(I107:L109)</f>
        <v>309.62</v>
      </c>
      <c r="J110" s="151"/>
      <c r="K110" s="151"/>
      <c r="L110" s="151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</row>
    <row r="114" spans="2:24" ht="14.1" customHeight="1">
      <c r="B114" s="162" t="s">
        <v>340</v>
      </c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69"/>
      <c r="N114" s="162" t="s">
        <v>340</v>
      </c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</row>
    <row r="115" spans="2:24" ht="14.1" customHeight="1">
      <c r="B115" s="164" t="s">
        <v>341</v>
      </c>
      <c r="C115" s="164"/>
      <c r="D115" s="164"/>
      <c r="E115" s="164"/>
      <c r="F115" s="164"/>
      <c r="G115" s="164"/>
      <c r="H115" s="69"/>
      <c r="I115" s="150">
        <v>110.78</v>
      </c>
      <c r="J115" s="150"/>
      <c r="K115" s="150"/>
      <c r="L115" s="150"/>
      <c r="M115" s="69"/>
      <c r="N115" s="163" t="s">
        <v>257</v>
      </c>
      <c r="O115" s="163"/>
      <c r="P115" s="163"/>
      <c r="Q115" s="163"/>
      <c r="R115" s="163"/>
      <c r="S115" s="163"/>
      <c r="T115" s="131"/>
      <c r="U115" s="163"/>
      <c r="V115" s="163"/>
      <c r="W115" s="163"/>
      <c r="X115" s="163"/>
    </row>
    <row r="116" spans="2:24" ht="14.1" customHeight="1">
      <c r="B116" s="164" t="s">
        <v>342</v>
      </c>
      <c r="C116" s="164"/>
      <c r="D116" s="164"/>
      <c r="E116" s="164"/>
      <c r="F116" s="164"/>
      <c r="G116" s="164"/>
      <c r="H116" s="69"/>
      <c r="I116" s="150">
        <v>74.819999999999993</v>
      </c>
      <c r="J116" s="150"/>
      <c r="K116" s="150"/>
      <c r="L116" s="150"/>
      <c r="M116" s="69"/>
      <c r="N116" s="161" t="s">
        <v>259</v>
      </c>
      <c r="O116" s="161"/>
      <c r="P116" s="161"/>
      <c r="Q116" s="161"/>
      <c r="R116" s="161"/>
      <c r="S116" s="161"/>
      <c r="T116" s="161"/>
      <c r="U116" s="151">
        <f>U115</f>
        <v>0</v>
      </c>
      <c r="V116" s="151"/>
      <c r="W116" s="151"/>
      <c r="X116" s="151"/>
    </row>
    <row r="117" spans="2:24" ht="14.1" customHeight="1">
      <c r="B117" s="164" t="s">
        <v>343</v>
      </c>
      <c r="C117" s="164"/>
      <c r="D117" s="164"/>
      <c r="E117" s="164"/>
      <c r="F117" s="164"/>
      <c r="G117" s="164"/>
      <c r="H117" s="69"/>
      <c r="I117" s="150">
        <v>124.02</v>
      </c>
      <c r="J117" s="150"/>
      <c r="K117" s="150"/>
      <c r="L117" s="150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</row>
    <row r="118" spans="2:24" ht="14.1" customHeight="1">
      <c r="B118" s="161" t="s">
        <v>380</v>
      </c>
      <c r="C118" s="161"/>
      <c r="D118" s="161"/>
      <c r="E118" s="161"/>
      <c r="F118" s="161"/>
      <c r="G118" s="161"/>
      <c r="H118" s="161"/>
      <c r="I118" s="151">
        <f>SUM(I115:L117)</f>
        <v>309.62</v>
      </c>
      <c r="J118" s="151"/>
      <c r="K118" s="151"/>
      <c r="L118" s="151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</row>
    <row r="120" spans="2:24" ht="14.1" customHeight="1">
      <c r="B120" s="162" t="s">
        <v>344</v>
      </c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69"/>
      <c r="N120" s="162" t="s">
        <v>344</v>
      </c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</row>
    <row r="121" spans="2:24" ht="14.1" customHeight="1">
      <c r="B121" s="164" t="s">
        <v>345</v>
      </c>
      <c r="C121" s="164"/>
      <c r="D121" s="164"/>
      <c r="E121" s="164"/>
      <c r="F121" s="164"/>
      <c r="G121" s="164"/>
      <c r="H121" s="69"/>
      <c r="I121" s="150">
        <v>110.78</v>
      </c>
      <c r="J121" s="150"/>
      <c r="K121" s="150"/>
      <c r="L121" s="150"/>
      <c r="M121" s="69"/>
      <c r="N121" s="163" t="s">
        <v>257</v>
      </c>
      <c r="O121" s="163"/>
      <c r="P121" s="163"/>
      <c r="Q121" s="163"/>
      <c r="R121" s="163"/>
      <c r="S121" s="163"/>
      <c r="T121" s="131"/>
      <c r="U121" s="163"/>
      <c r="V121" s="163"/>
      <c r="W121" s="163"/>
      <c r="X121" s="163"/>
    </row>
    <row r="122" spans="2:24" ht="14.1" customHeight="1">
      <c r="B122" s="164" t="s">
        <v>346</v>
      </c>
      <c r="C122" s="164"/>
      <c r="D122" s="164"/>
      <c r="E122" s="164"/>
      <c r="F122" s="164"/>
      <c r="G122" s="164"/>
      <c r="H122" s="69"/>
      <c r="I122" s="150">
        <v>74.819999999999993</v>
      </c>
      <c r="J122" s="150"/>
      <c r="K122" s="150"/>
      <c r="L122" s="150"/>
      <c r="M122" s="69"/>
      <c r="N122" s="161" t="s">
        <v>259</v>
      </c>
      <c r="O122" s="161"/>
      <c r="P122" s="161"/>
      <c r="Q122" s="161"/>
      <c r="R122" s="161"/>
      <c r="S122" s="161"/>
      <c r="T122" s="161"/>
      <c r="U122" s="151">
        <f>U121</f>
        <v>0</v>
      </c>
      <c r="V122" s="151"/>
      <c r="W122" s="151"/>
      <c r="X122" s="151"/>
    </row>
    <row r="123" spans="2:24" ht="14.1" customHeight="1">
      <c r="B123" s="164" t="s">
        <v>347</v>
      </c>
      <c r="C123" s="164"/>
      <c r="D123" s="164"/>
      <c r="E123" s="164"/>
      <c r="F123" s="164"/>
      <c r="G123" s="164"/>
      <c r="H123" s="69"/>
      <c r="I123" s="150">
        <v>124.02</v>
      </c>
      <c r="J123" s="150"/>
      <c r="K123" s="150"/>
      <c r="L123" s="150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</row>
    <row r="124" spans="2:24" ht="14.1" customHeight="1">
      <c r="B124" s="161" t="s">
        <v>380</v>
      </c>
      <c r="C124" s="161"/>
      <c r="D124" s="161"/>
      <c r="E124" s="161"/>
      <c r="F124" s="161"/>
      <c r="G124" s="161"/>
      <c r="H124" s="161"/>
      <c r="I124" s="151">
        <f>SUM(I121:L123)</f>
        <v>309.62</v>
      </c>
      <c r="J124" s="151"/>
      <c r="K124" s="151"/>
      <c r="L124" s="151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</row>
    <row r="126" spans="2:24" ht="14.1" customHeight="1">
      <c r="B126" s="162" t="s">
        <v>348</v>
      </c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69"/>
      <c r="N126" s="162" t="s">
        <v>348</v>
      </c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</row>
    <row r="127" spans="2:24" ht="14.1" customHeight="1">
      <c r="B127" s="164" t="s">
        <v>349</v>
      </c>
      <c r="C127" s="164"/>
      <c r="D127" s="164"/>
      <c r="E127" s="164"/>
      <c r="F127" s="164"/>
      <c r="G127" s="164"/>
      <c r="H127" s="69"/>
      <c r="I127" s="150">
        <v>110.78</v>
      </c>
      <c r="J127" s="150"/>
      <c r="K127" s="150"/>
      <c r="L127" s="150"/>
      <c r="M127" s="69"/>
      <c r="N127" s="163" t="s">
        <v>257</v>
      </c>
      <c r="O127" s="163"/>
      <c r="P127" s="163"/>
      <c r="Q127" s="163"/>
      <c r="R127" s="163"/>
      <c r="S127" s="163"/>
      <c r="T127" s="131"/>
      <c r="U127" s="163"/>
      <c r="V127" s="163"/>
      <c r="W127" s="163"/>
      <c r="X127" s="163"/>
    </row>
    <row r="128" spans="2:24" ht="14.1" customHeight="1">
      <c r="B128" s="164" t="s">
        <v>350</v>
      </c>
      <c r="C128" s="164"/>
      <c r="D128" s="164"/>
      <c r="E128" s="164"/>
      <c r="F128" s="164"/>
      <c r="G128" s="164"/>
      <c r="H128" s="69"/>
      <c r="I128" s="150">
        <v>74.819999999999993</v>
      </c>
      <c r="J128" s="150"/>
      <c r="K128" s="150"/>
      <c r="L128" s="150"/>
      <c r="M128" s="69"/>
      <c r="N128" s="161" t="s">
        <v>259</v>
      </c>
      <c r="O128" s="161"/>
      <c r="P128" s="161"/>
      <c r="Q128" s="161"/>
      <c r="R128" s="161"/>
      <c r="S128" s="161"/>
      <c r="T128" s="161"/>
      <c r="U128" s="151">
        <f>U127</f>
        <v>0</v>
      </c>
      <c r="V128" s="151"/>
      <c r="W128" s="151"/>
      <c r="X128" s="151"/>
    </row>
    <row r="129" spans="2:24" ht="14.1" customHeight="1">
      <c r="B129" s="164" t="s">
        <v>351</v>
      </c>
      <c r="C129" s="164"/>
      <c r="D129" s="164"/>
      <c r="E129" s="164"/>
      <c r="F129" s="164"/>
      <c r="G129" s="164"/>
      <c r="H129" s="69"/>
      <c r="I129" s="150">
        <v>124.02</v>
      </c>
      <c r="J129" s="150"/>
      <c r="K129" s="150"/>
      <c r="L129" s="150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</row>
    <row r="130" spans="2:24" ht="14.1" customHeight="1">
      <c r="B130" s="161" t="s">
        <v>380</v>
      </c>
      <c r="C130" s="161"/>
      <c r="D130" s="161"/>
      <c r="E130" s="161"/>
      <c r="F130" s="161"/>
      <c r="G130" s="161"/>
      <c r="H130" s="161"/>
      <c r="I130" s="151">
        <f>SUM(I127:L129)</f>
        <v>309.62</v>
      </c>
      <c r="J130" s="151"/>
      <c r="K130" s="151"/>
      <c r="L130" s="151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</row>
    <row r="132" spans="2:24" ht="14.1" customHeight="1">
      <c r="B132" s="162" t="s">
        <v>352</v>
      </c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69"/>
      <c r="N132" s="162" t="s">
        <v>352</v>
      </c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</row>
    <row r="133" spans="2:24" ht="14.1" customHeight="1">
      <c r="B133" s="164" t="s">
        <v>353</v>
      </c>
      <c r="C133" s="164"/>
      <c r="D133" s="164"/>
      <c r="E133" s="164"/>
      <c r="F133" s="164"/>
      <c r="G133" s="164"/>
      <c r="H133" s="69"/>
      <c r="I133" s="150">
        <v>110.78</v>
      </c>
      <c r="J133" s="150"/>
      <c r="K133" s="150"/>
      <c r="L133" s="150"/>
      <c r="M133" s="69"/>
      <c r="N133" s="163" t="s">
        <v>257</v>
      </c>
      <c r="O133" s="163"/>
      <c r="P133" s="163"/>
      <c r="Q133" s="163"/>
      <c r="R133" s="163"/>
      <c r="S133" s="163"/>
      <c r="T133" s="131"/>
      <c r="U133" s="163"/>
      <c r="V133" s="163"/>
      <c r="W133" s="163"/>
      <c r="X133" s="163"/>
    </row>
    <row r="134" spans="2:24" ht="14.1" customHeight="1">
      <c r="B134" s="164" t="s">
        <v>354</v>
      </c>
      <c r="C134" s="164"/>
      <c r="D134" s="164"/>
      <c r="E134" s="164"/>
      <c r="F134" s="164"/>
      <c r="G134" s="164"/>
      <c r="H134" s="69"/>
      <c r="I134" s="150">
        <v>74.819999999999993</v>
      </c>
      <c r="J134" s="150"/>
      <c r="K134" s="150"/>
      <c r="L134" s="150"/>
      <c r="M134" s="69"/>
      <c r="N134" s="161" t="s">
        <v>259</v>
      </c>
      <c r="O134" s="161"/>
      <c r="P134" s="161"/>
      <c r="Q134" s="161"/>
      <c r="R134" s="161"/>
      <c r="S134" s="161"/>
      <c r="T134" s="161"/>
      <c r="U134" s="151">
        <f>U133</f>
        <v>0</v>
      </c>
      <c r="V134" s="151"/>
      <c r="W134" s="151"/>
      <c r="X134" s="151"/>
    </row>
    <row r="135" spans="2:24" ht="14.1" customHeight="1">
      <c r="B135" s="164" t="s">
        <v>355</v>
      </c>
      <c r="C135" s="164"/>
      <c r="D135" s="164"/>
      <c r="E135" s="164"/>
      <c r="F135" s="164"/>
      <c r="G135" s="164"/>
      <c r="H135" s="69"/>
      <c r="I135" s="150">
        <v>124.02</v>
      </c>
      <c r="J135" s="150"/>
      <c r="K135" s="150"/>
      <c r="L135" s="150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</row>
    <row r="136" spans="2:24" ht="14.1" customHeight="1">
      <c r="B136" s="161" t="s">
        <v>380</v>
      </c>
      <c r="C136" s="161"/>
      <c r="D136" s="161"/>
      <c r="E136" s="161"/>
      <c r="F136" s="161"/>
      <c r="G136" s="161"/>
      <c r="H136" s="161"/>
      <c r="I136" s="151">
        <f>SUM(I133:L135)</f>
        <v>309.62</v>
      </c>
      <c r="J136" s="151"/>
      <c r="K136" s="151"/>
      <c r="L136" s="151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</row>
    <row r="138" spans="2:24" ht="14.1" customHeight="1">
      <c r="B138" s="162" t="s">
        <v>356</v>
      </c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69"/>
      <c r="N138" s="162" t="s">
        <v>356</v>
      </c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</row>
    <row r="139" spans="2:24" ht="14.1" customHeight="1">
      <c r="B139" s="164" t="s">
        <v>357</v>
      </c>
      <c r="C139" s="164"/>
      <c r="D139" s="164"/>
      <c r="E139" s="164"/>
      <c r="F139" s="164"/>
      <c r="G139" s="164"/>
      <c r="H139" s="69"/>
      <c r="I139" s="150">
        <v>115.02</v>
      </c>
      <c r="J139" s="150"/>
      <c r="K139" s="150"/>
      <c r="L139" s="150"/>
      <c r="M139" s="69"/>
      <c r="N139" s="163" t="s">
        <v>257</v>
      </c>
      <c r="O139" s="163"/>
      <c r="P139" s="163"/>
      <c r="Q139" s="163"/>
      <c r="R139" s="163"/>
      <c r="S139" s="163"/>
      <c r="T139" s="131"/>
      <c r="U139" s="163"/>
      <c r="V139" s="163"/>
      <c r="W139" s="163"/>
      <c r="X139" s="163"/>
    </row>
    <row r="140" spans="2:24" ht="14.1" customHeight="1">
      <c r="B140" s="164" t="s">
        <v>358</v>
      </c>
      <c r="C140" s="164"/>
      <c r="D140" s="164"/>
      <c r="E140" s="164"/>
      <c r="F140" s="164"/>
      <c r="G140" s="164"/>
      <c r="H140" s="69"/>
      <c r="I140" s="150">
        <v>85.23</v>
      </c>
      <c r="J140" s="150"/>
      <c r="K140" s="150"/>
      <c r="L140" s="150"/>
      <c r="M140" s="69"/>
      <c r="N140" s="161" t="s">
        <v>259</v>
      </c>
      <c r="O140" s="161"/>
      <c r="P140" s="161"/>
      <c r="Q140" s="161"/>
      <c r="R140" s="161"/>
      <c r="S140" s="161"/>
      <c r="T140" s="161"/>
      <c r="U140" s="151">
        <f>U139</f>
        <v>0</v>
      </c>
      <c r="V140" s="151"/>
      <c r="W140" s="151"/>
      <c r="X140" s="151"/>
    </row>
    <row r="141" spans="2:24" ht="14.1" customHeight="1">
      <c r="B141" s="164" t="s">
        <v>359</v>
      </c>
      <c r="C141" s="164"/>
      <c r="D141" s="164"/>
      <c r="E141" s="164"/>
      <c r="F141" s="164"/>
      <c r="G141" s="164"/>
      <c r="H141" s="69"/>
      <c r="I141" s="150">
        <v>124.97</v>
      </c>
      <c r="J141" s="150"/>
      <c r="K141" s="150"/>
      <c r="L141" s="150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</row>
    <row r="142" spans="2:24" ht="14.1" customHeight="1">
      <c r="B142" s="161" t="s">
        <v>380</v>
      </c>
      <c r="C142" s="161"/>
      <c r="D142" s="161"/>
      <c r="E142" s="161"/>
      <c r="F142" s="161"/>
      <c r="G142" s="161"/>
      <c r="H142" s="161"/>
      <c r="I142" s="151">
        <f>SUM(I139:L141)</f>
        <v>325.22000000000003</v>
      </c>
      <c r="J142" s="151"/>
      <c r="K142" s="151"/>
      <c r="L142" s="151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</row>
    <row r="144" spans="2:24" ht="14.1" customHeight="1">
      <c r="B144" s="162" t="s">
        <v>360</v>
      </c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69"/>
      <c r="N144" s="162" t="s">
        <v>360</v>
      </c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</row>
    <row r="145" spans="2:24" ht="14.1" customHeight="1">
      <c r="B145" s="164" t="s">
        <v>361</v>
      </c>
      <c r="C145" s="164"/>
      <c r="D145" s="164"/>
      <c r="E145" s="164"/>
      <c r="F145" s="164"/>
      <c r="G145" s="164"/>
      <c r="H145" s="69"/>
      <c r="I145" s="150">
        <v>109.74</v>
      </c>
      <c r="J145" s="150"/>
      <c r="K145" s="150"/>
      <c r="L145" s="150"/>
      <c r="M145" s="69"/>
      <c r="N145" s="163" t="s">
        <v>257</v>
      </c>
      <c r="O145" s="163"/>
      <c r="P145" s="163"/>
      <c r="Q145" s="163"/>
      <c r="R145" s="163"/>
      <c r="S145" s="163"/>
      <c r="T145" s="131"/>
      <c r="U145" s="163"/>
      <c r="V145" s="163"/>
      <c r="W145" s="163"/>
      <c r="X145" s="163"/>
    </row>
    <row r="146" spans="2:24" ht="14.1" customHeight="1">
      <c r="B146" s="164" t="s">
        <v>362</v>
      </c>
      <c r="C146" s="164"/>
      <c r="D146" s="164"/>
      <c r="E146" s="164"/>
      <c r="F146" s="164"/>
      <c r="G146" s="164"/>
      <c r="H146" s="69"/>
      <c r="I146" s="150">
        <v>85.23</v>
      </c>
      <c r="J146" s="150"/>
      <c r="K146" s="150"/>
      <c r="L146" s="150"/>
      <c r="M146" s="69"/>
      <c r="N146" s="161" t="s">
        <v>259</v>
      </c>
      <c r="O146" s="161"/>
      <c r="P146" s="161"/>
      <c r="Q146" s="161"/>
      <c r="R146" s="161"/>
      <c r="S146" s="161"/>
      <c r="T146" s="161"/>
      <c r="U146" s="151">
        <f>U145</f>
        <v>0</v>
      </c>
      <c r="V146" s="151"/>
      <c r="W146" s="151"/>
      <c r="X146" s="151"/>
    </row>
    <row r="147" spans="2:24" ht="14.1" customHeight="1">
      <c r="B147" s="164" t="s">
        <v>363</v>
      </c>
      <c r="C147" s="164"/>
      <c r="D147" s="164"/>
      <c r="E147" s="164"/>
      <c r="F147" s="164"/>
      <c r="G147" s="164"/>
      <c r="H147" s="69"/>
      <c r="I147" s="150">
        <v>106.94</v>
      </c>
      <c r="J147" s="150"/>
      <c r="K147" s="150"/>
      <c r="L147" s="150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</row>
    <row r="148" spans="2:24" ht="14.1" customHeight="1">
      <c r="B148" s="161" t="s">
        <v>380</v>
      </c>
      <c r="C148" s="161"/>
      <c r="D148" s="161"/>
      <c r="E148" s="161"/>
      <c r="F148" s="161"/>
      <c r="G148" s="161"/>
      <c r="H148" s="161"/>
      <c r="I148" s="151">
        <f>SUM(I145:L147)</f>
        <v>301.90999999999997</v>
      </c>
      <c r="J148" s="151"/>
      <c r="K148" s="151"/>
      <c r="L148" s="151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</row>
    <row r="150" spans="2:24" ht="14.1" customHeight="1">
      <c r="B150" s="162" t="s">
        <v>364</v>
      </c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69"/>
      <c r="N150" s="162" t="s">
        <v>364</v>
      </c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</row>
    <row r="151" spans="2:24" ht="14.1" customHeight="1">
      <c r="B151" s="164" t="s">
        <v>365</v>
      </c>
      <c r="C151" s="164"/>
      <c r="D151" s="164"/>
      <c r="E151" s="164"/>
      <c r="F151" s="164"/>
      <c r="G151" s="164"/>
      <c r="H151" s="69"/>
      <c r="I151" s="150">
        <v>109.74</v>
      </c>
      <c r="J151" s="150"/>
      <c r="K151" s="150"/>
      <c r="L151" s="150"/>
      <c r="M151" s="69"/>
      <c r="N151" s="163" t="s">
        <v>257</v>
      </c>
      <c r="O151" s="163"/>
      <c r="P151" s="163"/>
      <c r="Q151" s="163"/>
      <c r="R151" s="163"/>
      <c r="S151" s="163"/>
      <c r="T151" s="131"/>
      <c r="U151" s="163"/>
      <c r="V151" s="163"/>
      <c r="W151" s="163"/>
      <c r="X151" s="163"/>
    </row>
    <row r="152" spans="2:24" ht="14.1" customHeight="1">
      <c r="B152" s="164" t="s">
        <v>366</v>
      </c>
      <c r="C152" s="164"/>
      <c r="D152" s="164"/>
      <c r="E152" s="164"/>
      <c r="F152" s="164"/>
      <c r="G152" s="164"/>
      <c r="H152" s="69"/>
      <c r="I152" s="150">
        <v>85.23</v>
      </c>
      <c r="J152" s="150"/>
      <c r="K152" s="150"/>
      <c r="L152" s="150"/>
      <c r="M152" s="69"/>
      <c r="N152" s="161" t="s">
        <v>259</v>
      </c>
      <c r="O152" s="161"/>
      <c r="P152" s="161"/>
      <c r="Q152" s="161"/>
      <c r="R152" s="161"/>
      <c r="S152" s="161"/>
      <c r="T152" s="161"/>
      <c r="U152" s="151">
        <f>U151</f>
        <v>0</v>
      </c>
      <c r="V152" s="151"/>
      <c r="W152" s="151"/>
      <c r="X152" s="151"/>
    </row>
    <row r="153" spans="2:24" ht="14.1" customHeight="1">
      <c r="B153" s="164" t="s">
        <v>367</v>
      </c>
      <c r="C153" s="164"/>
      <c r="D153" s="164"/>
      <c r="E153" s="164"/>
      <c r="F153" s="164"/>
      <c r="G153" s="164"/>
      <c r="H153" s="69"/>
      <c r="I153" s="150">
        <v>106.94</v>
      </c>
      <c r="J153" s="150"/>
      <c r="K153" s="150"/>
      <c r="L153" s="150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</row>
    <row r="154" spans="2:24" ht="14.1" customHeight="1">
      <c r="B154" s="161" t="s">
        <v>380</v>
      </c>
      <c r="C154" s="161"/>
      <c r="D154" s="161"/>
      <c r="E154" s="161"/>
      <c r="F154" s="161"/>
      <c r="G154" s="161"/>
      <c r="H154" s="161"/>
      <c r="I154" s="151">
        <f>SUM(I151:L153)</f>
        <v>301.90999999999997</v>
      </c>
      <c r="J154" s="151"/>
      <c r="K154" s="151"/>
      <c r="L154" s="151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</row>
    <row r="156" spans="2:24" ht="14.1" customHeight="1">
      <c r="B156" s="162" t="s">
        <v>368</v>
      </c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69"/>
      <c r="N156" s="162" t="s">
        <v>368</v>
      </c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</row>
    <row r="157" spans="2:24" ht="14.1" customHeight="1">
      <c r="B157" s="164" t="s">
        <v>369</v>
      </c>
      <c r="C157" s="164"/>
      <c r="D157" s="164"/>
      <c r="E157" s="164"/>
      <c r="F157" s="164"/>
      <c r="G157" s="164"/>
      <c r="H157" s="69"/>
      <c r="I157" s="150">
        <v>93.06</v>
      </c>
      <c r="J157" s="150"/>
      <c r="K157" s="150"/>
      <c r="L157" s="150"/>
      <c r="M157" s="69"/>
      <c r="N157" s="163" t="s">
        <v>257</v>
      </c>
      <c r="O157" s="163"/>
      <c r="P157" s="163"/>
      <c r="Q157" s="163"/>
      <c r="R157" s="163"/>
      <c r="S157" s="163"/>
      <c r="T157" s="131"/>
      <c r="U157" s="163"/>
      <c r="V157" s="163"/>
      <c r="W157" s="163"/>
      <c r="X157" s="163"/>
    </row>
    <row r="158" spans="2:24" ht="14.1" customHeight="1">
      <c r="B158" s="164" t="s">
        <v>370</v>
      </c>
      <c r="C158" s="164"/>
      <c r="D158" s="164"/>
      <c r="E158" s="164"/>
      <c r="F158" s="164"/>
      <c r="G158" s="164"/>
      <c r="H158" s="69"/>
      <c r="I158" s="150">
        <v>178.01</v>
      </c>
      <c r="J158" s="150"/>
      <c r="K158" s="150"/>
      <c r="L158" s="150"/>
      <c r="M158" s="69"/>
      <c r="N158" s="161" t="s">
        <v>259</v>
      </c>
      <c r="O158" s="161"/>
      <c r="P158" s="161"/>
      <c r="Q158" s="161"/>
      <c r="R158" s="161"/>
      <c r="S158" s="161"/>
      <c r="T158" s="161"/>
      <c r="U158" s="151">
        <f>U157</f>
        <v>0</v>
      </c>
      <c r="V158" s="151"/>
      <c r="W158" s="151"/>
      <c r="X158" s="151"/>
    </row>
    <row r="159" spans="2:24" ht="14.1" customHeight="1">
      <c r="B159" s="161" t="s">
        <v>380</v>
      </c>
      <c r="C159" s="161"/>
      <c r="D159" s="161"/>
      <c r="E159" s="161"/>
      <c r="F159" s="161"/>
      <c r="G159" s="161"/>
      <c r="H159" s="161"/>
      <c r="I159" s="151">
        <f>SUM(I157:L158)</f>
        <v>271.07</v>
      </c>
      <c r="J159" s="151"/>
      <c r="K159" s="151"/>
      <c r="L159" s="151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</row>
    <row r="161" spans="2:24" ht="14.1" customHeight="1">
      <c r="B161" s="162" t="s">
        <v>371</v>
      </c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69"/>
      <c r="N161" s="162" t="s">
        <v>371</v>
      </c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</row>
    <row r="162" spans="2:24" ht="14.1" customHeight="1">
      <c r="B162" s="164" t="s">
        <v>372</v>
      </c>
      <c r="C162" s="164"/>
      <c r="D162" s="164"/>
      <c r="E162" s="164"/>
      <c r="F162" s="164"/>
      <c r="G162" s="164"/>
      <c r="H162" s="69"/>
      <c r="I162" s="150">
        <v>225.15</v>
      </c>
      <c r="J162" s="150"/>
      <c r="K162" s="150"/>
      <c r="L162" s="150"/>
      <c r="M162" s="69"/>
      <c r="N162" s="163" t="s">
        <v>257</v>
      </c>
      <c r="O162" s="163"/>
      <c r="P162" s="163"/>
      <c r="Q162" s="163"/>
      <c r="R162" s="163"/>
      <c r="S162" s="163"/>
      <c r="T162" s="131"/>
      <c r="U162" s="163"/>
      <c r="V162" s="163"/>
      <c r="W162" s="163"/>
      <c r="X162" s="163"/>
    </row>
    <row r="163" spans="2:24" ht="14.1" customHeight="1">
      <c r="B163" s="161" t="s">
        <v>380</v>
      </c>
      <c r="C163" s="161"/>
      <c r="D163" s="161"/>
      <c r="E163" s="161"/>
      <c r="F163" s="161"/>
      <c r="G163" s="161"/>
      <c r="H163" s="161"/>
      <c r="I163" s="151">
        <f>SUM(I162)</f>
        <v>225.15</v>
      </c>
      <c r="J163" s="151"/>
      <c r="K163" s="151"/>
      <c r="L163" s="151"/>
      <c r="M163" s="69"/>
      <c r="N163" s="161" t="s">
        <v>259</v>
      </c>
      <c r="O163" s="161"/>
      <c r="P163" s="161"/>
      <c r="Q163" s="161"/>
      <c r="R163" s="161"/>
      <c r="S163" s="161"/>
      <c r="T163" s="161"/>
      <c r="U163" s="151">
        <f>U162</f>
        <v>0</v>
      </c>
      <c r="V163" s="151"/>
      <c r="W163" s="151"/>
      <c r="X163" s="151"/>
    </row>
    <row r="165" spans="2:24" ht="14.1" customHeight="1">
      <c r="B165" s="162" t="s">
        <v>373</v>
      </c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69"/>
      <c r="N165" s="162" t="s">
        <v>373</v>
      </c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</row>
    <row r="166" spans="2:24" ht="14.1" customHeight="1">
      <c r="B166" s="164" t="s">
        <v>374</v>
      </c>
      <c r="C166" s="164"/>
      <c r="D166" s="164"/>
      <c r="E166" s="164"/>
      <c r="F166" s="164"/>
      <c r="G166" s="164"/>
      <c r="H166" s="69"/>
      <c r="I166" s="150">
        <v>225.15</v>
      </c>
      <c r="J166" s="150"/>
      <c r="K166" s="150"/>
      <c r="L166" s="150"/>
      <c r="M166" s="69"/>
      <c r="N166" s="163" t="s">
        <v>257</v>
      </c>
      <c r="O166" s="163"/>
      <c r="P166" s="163"/>
      <c r="Q166" s="163"/>
      <c r="R166" s="163"/>
      <c r="S166" s="163"/>
      <c r="T166" s="131"/>
      <c r="U166" s="163"/>
      <c r="V166" s="163"/>
      <c r="W166" s="163"/>
      <c r="X166" s="163"/>
    </row>
    <row r="167" spans="2:24" ht="14.1" customHeight="1">
      <c r="B167" s="161" t="s">
        <v>380</v>
      </c>
      <c r="C167" s="161"/>
      <c r="D167" s="161"/>
      <c r="E167" s="161"/>
      <c r="F167" s="161"/>
      <c r="G167" s="161"/>
      <c r="H167" s="161"/>
      <c r="I167" s="151">
        <f>SUM(I166)</f>
        <v>225.15</v>
      </c>
      <c r="J167" s="151"/>
      <c r="K167" s="151"/>
      <c r="L167" s="151"/>
      <c r="M167" s="69"/>
      <c r="N167" s="161" t="s">
        <v>259</v>
      </c>
      <c r="O167" s="161"/>
      <c r="P167" s="161"/>
      <c r="Q167" s="161"/>
      <c r="R167" s="161"/>
      <c r="S167" s="161"/>
      <c r="T167" s="161"/>
      <c r="U167" s="151">
        <f>U166</f>
        <v>0</v>
      </c>
      <c r="V167" s="151"/>
      <c r="W167" s="151"/>
      <c r="X167" s="151"/>
    </row>
    <row r="168" spans="2:24" ht="14.1" customHeight="1">
      <c r="B168" s="162" t="s">
        <v>375</v>
      </c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69"/>
      <c r="N168" s="162" t="s">
        <v>375</v>
      </c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</row>
    <row r="169" spans="2:24" ht="14.1" customHeight="1">
      <c r="B169" s="164" t="s">
        <v>376</v>
      </c>
      <c r="C169" s="164"/>
      <c r="D169" s="164"/>
      <c r="E169" s="164"/>
      <c r="F169" s="164"/>
      <c r="G169" s="164"/>
      <c r="H169" s="69"/>
      <c r="I169" s="150">
        <v>175.06</v>
      </c>
      <c r="J169" s="150"/>
      <c r="K169" s="150"/>
      <c r="L169" s="150"/>
      <c r="M169" s="69"/>
      <c r="N169" s="163" t="s">
        <v>257</v>
      </c>
      <c r="O169" s="163"/>
      <c r="P169" s="163"/>
      <c r="Q169" s="163"/>
      <c r="R169" s="163"/>
      <c r="S169" s="163"/>
      <c r="T169" s="131"/>
      <c r="U169" s="163"/>
      <c r="V169" s="163"/>
      <c r="W169" s="163"/>
      <c r="X169" s="163"/>
    </row>
    <row r="170" spans="2:24" ht="14.1" customHeight="1">
      <c r="B170" s="164" t="s">
        <v>377</v>
      </c>
      <c r="C170" s="164"/>
      <c r="D170" s="164"/>
      <c r="E170" s="164"/>
      <c r="F170" s="164"/>
      <c r="G170" s="164"/>
      <c r="H170" s="69"/>
      <c r="I170" s="150">
        <v>229.47</v>
      </c>
      <c r="J170" s="150"/>
      <c r="K170" s="150"/>
      <c r="L170" s="150"/>
      <c r="M170" s="69"/>
      <c r="N170" s="161" t="s">
        <v>259</v>
      </c>
      <c r="O170" s="161"/>
      <c r="P170" s="161"/>
      <c r="Q170" s="161"/>
      <c r="R170" s="161"/>
      <c r="S170" s="161"/>
      <c r="T170" s="161"/>
      <c r="U170" s="151">
        <f>U169</f>
        <v>0</v>
      </c>
      <c r="V170" s="151"/>
      <c r="W170" s="151"/>
      <c r="X170" s="151"/>
    </row>
    <row r="171" spans="2:24" ht="14.1" customHeight="1">
      <c r="B171" s="161" t="s">
        <v>380</v>
      </c>
      <c r="C171" s="161"/>
      <c r="D171" s="161"/>
      <c r="E171" s="161"/>
      <c r="F171" s="161"/>
      <c r="G171" s="161"/>
      <c r="H171" s="161"/>
      <c r="I171" s="151">
        <f>SUM(I169:L170)</f>
        <v>404.53</v>
      </c>
      <c r="J171" s="151"/>
      <c r="K171" s="151"/>
      <c r="L171" s="151"/>
    </row>
    <row r="173" spans="2:24" ht="14.1" customHeight="1">
      <c r="B173" s="162" t="s">
        <v>378</v>
      </c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69"/>
      <c r="N173" s="162" t="s">
        <v>378</v>
      </c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</row>
    <row r="174" spans="2:24" ht="14.1" customHeight="1">
      <c r="B174" s="164" t="s">
        <v>379</v>
      </c>
      <c r="C174" s="164"/>
      <c r="D174" s="164"/>
      <c r="E174" s="164"/>
      <c r="F174" s="164"/>
      <c r="G174" s="164"/>
      <c r="H174" s="69"/>
      <c r="I174" s="150">
        <v>236.48</v>
      </c>
      <c r="J174" s="150"/>
      <c r="K174" s="150"/>
      <c r="L174" s="150"/>
      <c r="M174" s="69"/>
      <c r="N174" s="163" t="s">
        <v>257</v>
      </c>
      <c r="O174" s="163"/>
      <c r="P174" s="163"/>
      <c r="Q174" s="163"/>
      <c r="R174" s="163"/>
      <c r="S174" s="163"/>
      <c r="T174" s="131"/>
      <c r="U174" s="163"/>
      <c r="V174" s="163"/>
      <c r="W174" s="163"/>
      <c r="X174" s="163"/>
    </row>
    <row r="175" spans="2:24" ht="14.1" customHeight="1">
      <c r="B175" s="161" t="s">
        <v>380</v>
      </c>
      <c r="C175" s="161"/>
      <c r="D175" s="161"/>
      <c r="E175" s="161"/>
      <c r="F175" s="161"/>
      <c r="G175" s="161"/>
      <c r="H175" s="161"/>
      <c r="I175" s="151">
        <f>SUM(I173:L174)</f>
        <v>236.48</v>
      </c>
      <c r="J175" s="151"/>
      <c r="K175" s="151"/>
      <c r="L175" s="151"/>
      <c r="M175" s="69"/>
      <c r="N175" s="161" t="s">
        <v>259</v>
      </c>
      <c r="O175" s="161"/>
      <c r="P175" s="161"/>
      <c r="Q175" s="161"/>
      <c r="R175" s="161"/>
      <c r="S175" s="161"/>
      <c r="T175" s="161"/>
      <c r="U175" s="151">
        <f>U174</f>
        <v>0</v>
      </c>
      <c r="V175" s="151"/>
      <c r="W175" s="151"/>
      <c r="X175" s="151"/>
    </row>
    <row r="177" spans="2:38" ht="14.1" customHeight="1">
      <c r="B177" s="162" t="s">
        <v>381</v>
      </c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69"/>
      <c r="N177" s="162" t="s">
        <v>381</v>
      </c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</row>
    <row r="178" spans="2:38" ht="14.1" customHeight="1">
      <c r="B178" s="164" t="s">
        <v>382</v>
      </c>
      <c r="C178" s="164"/>
      <c r="D178" s="164"/>
      <c r="E178" s="164"/>
      <c r="F178" s="164"/>
      <c r="G178" s="164"/>
      <c r="H178" s="69"/>
      <c r="I178" s="150">
        <v>257.13</v>
      </c>
      <c r="J178" s="150"/>
      <c r="K178" s="150"/>
      <c r="L178" s="150"/>
      <c r="M178" s="69"/>
      <c r="N178" s="163" t="s">
        <v>257</v>
      </c>
      <c r="O178" s="163"/>
      <c r="P178" s="163"/>
      <c r="Q178" s="163"/>
      <c r="R178" s="163"/>
      <c r="S178" s="163"/>
      <c r="T178" s="131"/>
      <c r="U178" s="163"/>
      <c r="V178" s="163"/>
      <c r="W178" s="163"/>
      <c r="X178" s="163"/>
    </row>
    <row r="179" spans="2:38" ht="14.1" customHeight="1">
      <c r="B179" s="161" t="s">
        <v>380</v>
      </c>
      <c r="C179" s="161"/>
      <c r="D179" s="161"/>
      <c r="E179" s="161"/>
      <c r="F179" s="161"/>
      <c r="G179" s="161"/>
      <c r="H179" s="161"/>
      <c r="I179" s="151">
        <f>SUM(I177:L178)</f>
        <v>257.13</v>
      </c>
      <c r="J179" s="151"/>
      <c r="K179" s="151"/>
      <c r="L179" s="151"/>
      <c r="M179" s="69"/>
      <c r="N179" s="161" t="s">
        <v>259</v>
      </c>
      <c r="O179" s="161"/>
      <c r="P179" s="161"/>
      <c r="Q179" s="161"/>
      <c r="R179" s="161"/>
      <c r="S179" s="161"/>
      <c r="T179" s="161"/>
      <c r="U179" s="151">
        <f>U178</f>
        <v>0</v>
      </c>
      <c r="V179" s="151"/>
      <c r="W179" s="151"/>
      <c r="X179" s="151"/>
    </row>
    <row r="183" spans="2:38" ht="14.1" customHeight="1">
      <c r="B183" s="169" t="s">
        <v>388</v>
      </c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</row>
    <row r="185" spans="2:38" ht="14.1" customHeight="1">
      <c r="B185" s="168" t="s">
        <v>392</v>
      </c>
      <c r="C185" s="168"/>
      <c r="D185" s="168"/>
      <c r="E185" s="168"/>
      <c r="F185" s="168"/>
      <c r="H185" s="168" t="s">
        <v>389</v>
      </c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V185" s="167">
        <v>17910.66</v>
      </c>
      <c r="W185" s="167"/>
      <c r="X185" s="167"/>
      <c r="Y185" s="167"/>
      <c r="Z185" s="167"/>
      <c r="AB185" s="166" t="s">
        <v>390</v>
      </c>
      <c r="AC185" s="166"/>
      <c r="AD185" s="166"/>
      <c r="AE185" s="166"/>
      <c r="AF185" s="166"/>
      <c r="AH185" s="166">
        <f>I70+I77+I84+I91+I98</f>
        <v>2570.9000000000005</v>
      </c>
      <c r="AI185" s="166"/>
      <c r="AJ185" s="166"/>
      <c r="AK185" s="166"/>
      <c r="AL185" s="166"/>
    </row>
    <row r="187" spans="2:38" ht="14.1" customHeight="1">
      <c r="B187" s="168" t="s">
        <v>393</v>
      </c>
      <c r="C187" s="168"/>
      <c r="D187" s="168"/>
      <c r="E187" s="168"/>
      <c r="F187" s="168"/>
      <c r="H187" s="168" t="s">
        <v>391</v>
      </c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V187" s="167">
        <v>19579.55</v>
      </c>
      <c r="W187" s="167"/>
      <c r="X187" s="167"/>
      <c r="Y187" s="167"/>
      <c r="Z187" s="167"/>
      <c r="AB187" s="166" t="s">
        <v>390</v>
      </c>
      <c r="AC187" s="166"/>
      <c r="AD187" s="166"/>
      <c r="AE187" s="166"/>
      <c r="AF187" s="166"/>
      <c r="AH187" s="166">
        <f>I104+I110+I118+I124+I130+I136+I142+I148+I154</f>
        <v>2963.3099999999995</v>
      </c>
      <c r="AI187" s="166"/>
      <c r="AJ187" s="166"/>
      <c r="AK187" s="166"/>
      <c r="AL187" s="166"/>
    </row>
    <row r="189" spans="2:38" ht="14.1" customHeight="1">
      <c r="B189" s="168" t="s">
        <v>394</v>
      </c>
      <c r="C189" s="168"/>
      <c r="D189" s="168"/>
      <c r="E189" s="168"/>
      <c r="F189" s="168"/>
      <c r="H189" s="170" t="s">
        <v>395</v>
      </c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V189" s="167">
        <v>23630.2</v>
      </c>
      <c r="W189" s="167"/>
      <c r="X189" s="167"/>
      <c r="Y189" s="167"/>
      <c r="Z189" s="167"/>
      <c r="AB189" s="166" t="s">
        <v>390</v>
      </c>
      <c r="AC189" s="166"/>
      <c r="AD189" s="166"/>
      <c r="AE189" s="166"/>
      <c r="AF189" s="166"/>
      <c r="AH189" s="166">
        <f>I159+I163+I167+I171</f>
        <v>1125.9000000000001</v>
      </c>
      <c r="AI189" s="166"/>
      <c r="AJ189" s="166"/>
      <c r="AK189" s="166"/>
      <c r="AL189" s="166"/>
    </row>
    <row r="191" spans="2:38" ht="14.1" customHeight="1">
      <c r="B191" s="168" t="s">
        <v>396</v>
      </c>
      <c r="C191" s="168"/>
      <c r="D191" s="168"/>
      <c r="E191" s="168"/>
      <c r="F191" s="168"/>
      <c r="H191" s="171" t="s">
        <v>397</v>
      </c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V191" s="167">
        <v>26813.279999999999</v>
      </c>
      <c r="W191" s="167"/>
      <c r="X191" s="167"/>
      <c r="Y191" s="167"/>
      <c r="Z191" s="167"/>
      <c r="AB191" s="166" t="s">
        <v>390</v>
      </c>
      <c r="AC191" s="166"/>
      <c r="AD191" s="166"/>
      <c r="AE191" s="166"/>
      <c r="AF191" s="166"/>
      <c r="AH191" s="166">
        <f>I175+I179</f>
        <v>493.61</v>
      </c>
      <c r="AI191" s="166"/>
      <c r="AJ191" s="166"/>
      <c r="AK191" s="166"/>
      <c r="AL191" s="166"/>
    </row>
  </sheetData>
  <mergeCells count="443">
    <mergeCell ref="V191:Z191"/>
    <mergeCell ref="AB191:AF191"/>
    <mergeCell ref="AH191:AL191"/>
    <mergeCell ref="B187:F187"/>
    <mergeCell ref="B189:F189"/>
    <mergeCell ref="H187:T187"/>
    <mergeCell ref="H189:T189"/>
    <mergeCell ref="B191:F191"/>
    <mergeCell ref="H191:T191"/>
    <mergeCell ref="V187:Z187"/>
    <mergeCell ref="AB187:AF187"/>
    <mergeCell ref="AH187:AL187"/>
    <mergeCell ref="V189:Z189"/>
    <mergeCell ref="AB189:AF189"/>
    <mergeCell ref="AH189:AL189"/>
    <mergeCell ref="AB185:AF185"/>
    <mergeCell ref="AH185:AL185"/>
    <mergeCell ref="V185:Z185"/>
    <mergeCell ref="B185:F185"/>
    <mergeCell ref="H185:T185"/>
    <mergeCell ref="B179:H179"/>
    <mergeCell ref="I179:L179"/>
    <mergeCell ref="N179:T179"/>
    <mergeCell ref="U179:X179"/>
    <mergeCell ref="B183:AL183"/>
    <mergeCell ref="B177:L177"/>
    <mergeCell ref="N177:X177"/>
    <mergeCell ref="B178:G178"/>
    <mergeCell ref="I178:L178"/>
    <mergeCell ref="N178:S178"/>
    <mergeCell ref="U178:X178"/>
    <mergeCell ref="I175:L175"/>
    <mergeCell ref="N175:T175"/>
    <mergeCell ref="U175:X175"/>
    <mergeCell ref="B175:H175"/>
    <mergeCell ref="B171:H171"/>
    <mergeCell ref="I171:L171"/>
    <mergeCell ref="B173:L173"/>
    <mergeCell ref="N173:X173"/>
    <mergeCell ref="B174:G174"/>
    <mergeCell ref="I174:L174"/>
    <mergeCell ref="N174:S174"/>
    <mergeCell ref="U174:X174"/>
    <mergeCell ref="B169:G169"/>
    <mergeCell ref="I169:L169"/>
    <mergeCell ref="N169:S169"/>
    <mergeCell ref="U169:X169"/>
    <mergeCell ref="I170:L170"/>
    <mergeCell ref="N170:T170"/>
    <mergeCell ref="U170:X170"/>
    <mergeCell ref="B170:G170"/>
    <mergeCell ref="B167:H167"/>
    <mergeCell ref="I167:L167"/>
    <mergeCell ref="N167:T167"/>
    <mergeCell ref="U167:X167"/>
    <mergeCell ref="B168:L168"/>
    <mergeCell ref="N168:X168"/>
    <mergeCell ref="B165:L165"/>
    <mergeCell ref="N165:X165"/>
    <mergeCell ref="B166:G166"/>
    <mergeCell ref="I166:L166"/>
    <mergeCell ref="N166:S166"/>
    <mergeCell ref="U166:X166"/>
    <mergeCell ref="I163:L163"/>
    <mergeCell ref="N163:T163"/>
    <mergeCell ref="U163:X163"/>
    <mergeCell ref="B163:H163"/>
    <mergeCell ref="B159:H159"/>
    <mergeCell ref="I159:L159"/>
    <mergeCell ref="B161:L161"/>
    <mergeCell ref="N161:X161"/>
    <mergeCell ref="B162:G162"/>
    <mergeCell ref="I162:L162"/>
    <mergeCell ref="N162:S162"/>
    <mergeCell ref="U162:X162"/>
    <mergeCell ref="B158:G158"/>
    <mergeCell ref="I158:L158"/>
    <mergeCell ref="N158:T158"/>
    <mergeCell ref="U158:X158"/>
    <mergeCell ref="B154:H154"/>
    <mergeCell ref="I154:L154"/>
    <mergeCell ref="B156:L156"/>
    <mergeCell ref="N156:X156"/>
    <mergeCell ref="B157:G157"/>
    <mergeCell ref="I157:L157"/>
    <mergeCell ref="N157:S157"/>
    <mergeCell ref="U157:X157"/>
    <mergeCell ref="B152:G152"/>
    <mergeCell ref="I152:L152"/>
    <mergeCell ref="N152:T152"/>
    <mergeCell ref="U152:X152"/>
    <mergeCell ref="B153:G153"/>
    <mergeCell ref="I153:L153"/>
    <mergeCell ref="B148:H148"/>
    <mergeCell ref="I148:L148"/>
    <mergeCell ref="B150:L150"/>
    <mergeCell ref="N150:X150"/>
    <mergeCell ref="B151:G151"/>
    <mergeCell ref="I151:L151"/>
    <mergeCell ref="N151:S151"/>
    <mergeCell ref="U151:X151"/>
    <mergeCell ref="B146:G146"/>
    <mergeCell ref="I146:L146"/>
    <mergeCell ref="N146:T146"/>
    <mergeCell ref="U146:X146"/>
    <mergeCell ref="B147:G147"/>
    <mergeCell ref="I147:L147"/>
    <mergeCell ref="B142:H142"/>
    <mergeCell ref="I142:L142"/>
    <mergeCell ref="B144:L144"/>
    <mergeCell ref="N144:X144"/>
    <mergeCell ref="B145:G145"/>
    <mergeCell ref="I145:L145"/>
    <mergeCell ref="N145:S145"/>
    <mergeCell ref="U145:X145"/>
    <mergeCell ref="B140:G140"/>
    <mergeCell ref="I140:L140"/>
    <mergeCell ref="N140:T140"/>
    <mergeCell ref="U140:X140"/>
    <mergeCell ref="B141:G141"/>
    <mergeCell ref="I141:L141"/>
    <mergeCell ref="B136:H136"/>
    <mergeCell ref="I136:L136"/>
    <mergeCell ref="B138:L138"/>
    <mergeCell ref="N138:X138"/>
    <mergeCell ref="B139:G139"/>
    <mergeCell ref="I139:L139"/>
    <mergeCell ref="N139:S139"/>
    <mergeCell ref="U139:X139"/>
    <mergeCell ref="B134:G134"/>
    <mergeCell ref="I134:L134"/>
    <mergeCell ref="N134:T134"/>
    <mergeCell ref="U134:X134"/>
    <mergeCell ref="B135:G135"/>
    <mergeCell ref="I135:L135"/>
    <mergeCell ref="B130:H130"/>
    <mergeCell ref="I130:L130"/>
    <mergeCell ref="B132:L132"/>
    <mergeCell ref="N132:X132"/>
    <mergeCell ref="B133:G133"/>
    <mergeCell ref="I133:L133"/>
    <mergeCell ref="N133:S133"/>
    <mergeCell ref="U133:X133"/>
    <mergeCell ref="B128:G128"/>
    <mergeCell ref="I128:L128"/>
    <mergeCell ref="N128:T128"/>
    <mergeCell ref="U128:X128"/>
    <mergeCell ref="B129:G129"/>
    <mergeCell ref="I129:L129"/>
    <mergeCell ref="B124:H124"/>
    <mergeCell ref="I124:L124"/>
    <mergeCell ref="B126:L126"/>
    <mergeCell ref="N126:X126"/>
    <mergeCell ref="B127:G127"/>
    <mergeCell ref="I127:L127"/>
    <mergeCell ref="N127:S127"/>
    <mergeCell ref="U127:X127"/>
    <mergeCell ref="B122:G122"/>
    <mergeCell ref="I122:L122"/>
    <mergeCell ref="N122:T122"/>
    <mergeCell ref="U122:X122"/>
    <mergeCell ref="B123:G123"/>
    <mergeCell ref="I123:L123"/>
    <mergeCell ref="B118:H118"/>
    <mergeCell ref="I118:L118"/>
    <mergeCell ref="B120:L120"/>
    <mergeCell ref="N120:X120"/>
    <mergeCell ref="B121:G121"/>
    <mergeCell ref="I121:L121"/>
    <mergeCell ref="N121:S121"/>
    <mergeCell ref="U121:X121"/>
    <mergeCell ref="B116:G116"/>
    <mergeCell ref="I116:L116"/>
    <mergeCell ref="N116:T116"/>
    <mergeCell ref="U116:X116"/>
    <mergeCell ref="B117:G117"/>
    <mergeCell ref="I117:L117"/>
    <mergeCell ref="B110:H110"/>
    <mergeCell ref="I110:L110"/>
    <mergeCell ref="B114:L114"/>
    <mergeCell ref="N114:X114"/>
    <mergeCell ref="B115:G115"/>
    <mergeCell ref="I115:L115"/>
    <mergeCell ref="N115:S115"/>
    <mergeCell ref="U115:X115"/>
    <mergeCell ref="B108:G108"/>
    <mergeCell ref="I108:L108"/>
    <mergeCell ref="N108:T108"/>
    <mergeCell ref="U108:X108"/>
    <mergeCell ref="B109:G109"/>
    <mergeCell ref="I109:L109"/>
    <mergeCell ref="N106:X106"/>
    <mergeCell ref="B107:G107"/>
    <mergeCell ref="I107:L107"/>
    <mergeCell ref="N107:S107"/>
    <mergeCell ref="U107:X107"/>
    <mergeCell ref="B104:H104"/>
    <mergeCell ref="I104:L104"/>
    <mergeCell ref="B106:L106"/>
    <mergeCell ref="B102:G102"/>
    <mergeCell ref="I102:L102"/>
    <mergeCell ref="N102:T102"/>
    <mergeCell ref="U102:X102"/>
    <mergeCell ref="B103:G103"/>
    <mergeCell ref="I103:L103"/>
    <mergeCell ref="N100:X100"/>
    <mergeCell ref="B101:G101"/>
    <mergeCell ref="I101:L101"/>
    <mergeCell ref="N101:S101"/>
    <mergeCell ref="U101:X101"/>
    <mergeCell ref="B97:G97"/>
    <mergeCell ref="I97:L97"/>
    <mergeCell ref="B98:H98"/>
    <mergeCell ref="I98:L98"/>
    <mergeCell ref="B100:L100"/>
    <mergeCell ref="B95:G95"/>
    <mergeCell ref="I95:L95"/>
    <mergeCell ref="N95:T95"/>
    <mergeCell ref="U95:X95"/>
    <mergeCell ref="B96:G96"/>
    <mergeCell ref="I96:L96"/>
    <mergeCell ref="N93:X93"/>
    <mergeCell ref="B94:G94"/>
    <mergeCell ref="I94:L94"/>
    <mergeCell ref="N94:S94"/>
    <mergeCell ref="U94:X94"/>
    <mergeCell ref="B90:G90"/>
    <mergeCell ref="I90:L90"/>
    <mergeCell ref="B91:H91"/>
    <mergeCell ref="I91:L91"/>
    <mergeCell ref="B93:L93"/>
    <mergeCell ref="B88:G88"/>
    <mergeCell ref="I88:L88"/>
    <mergeCell ref="N88:T88"/>
    <mergeCell ref="U88:X88"/>
    <mergeCell ref="B89:G89"/>
    <mergeCell ref="I89:L89"/>
    <mergeCell ref="N86:X86"/>
    <mergeCell ref="B87:G87"/>
    <mergeCell ref="I87:L87"/>
    <mergeCell ref="N87:S87"/>
    <mergeCell ref="U87:X87"/>
    <mergeCell ref="B83:G83"/>
    <mergeCell ref="I83:L83"/>
    <mergeCell ref="B84:H84"/>
    <mergeCell ref="I84:L84"/>
    <mergeCell ref="B86:L86"/>
    <mergeCell ref="B81:G81"/>
    <mergeCell ref="I81:L81"/>
    <mergeCell ref="N81:T81"/>
    <mergeCell ref="U81:X81"/>
    <mergeCell ref="B82:G82"/>
    <mergeCell ref="I82:L82"/>
    <mergeCell ref="N79:X79"/>
    <mergeCell ref="B80:G80"/>
    <mergeCell ref="I80:L80"/>
    <mergeCell ref="N80:S80"/>
    <mergeCell ref="U80:X80"/>
    <mergeCell ref="B76:G76"/>
    <mergeCell ref="I76:L76"/>
    <mergeCell ref="B77:H77"/>
    <mergeCell ref="I77:L77"/>
    <mergeCell ref="B79:L79"/>
    <mergeCell ref="B74:G74"/>
    <mergeCell ref="I74:L74"/>
    <mergeCell ref="N74:T74"/>
    <mergeCell ref="U74:X74"/>
    <mergeCell ref="B75:G75"/>
    <mergeCell ref="I75:L75"/>
    <mergeCell ref="B72:L72"/>
    <mergeCell ref="N72:X72"/>
    <mergeCell ref="B73:G73"/>
    <mergeCell ref="I73:L73"/>
    <mergeCell ref="N73:S73"/>
    <mergeCell ref="U73:X73"/>
    <mergeCell ref="B67:G67"/>
    <mergeCell ref="I67:L67"/>
    <mergeCell ref="N67:T67"/>
    <mergeCell ref="U67:X67"/>
    <mergeCell ref="B70:H70"/>
    <mergeCell ref="I70:L70"/>
    <mergeCell ref="B68:G68"/>
    <mergeCell ref="B69:G69"/>
    <mergeCell ref="I68:L68"/>
    <mergeCell ref="I69:L69"/>
    <mergeCell ref="B63:H63"/>
    <mergeCell ref="I63:L63"/>
    <mergeCell ref="B65:L65"/>
    <mergeCell ref="N65:X65"/>
    <mergeCell ref="B66:G66"/>
    <mergeCell ref="I66:L66"/>
    <mergeCell ref="N66:S66"/>
    <mergeCell ref="U66:X66"/>
    <mergeCell ref="N60:X60"/>
    <mergeCell ref="N61:S61"/>
    <mergeCell ref="U61:X61"/>
    <mergeCell ref="N62:T62"/>
    <mergeCell ref="U62:X62"/>
    <mergeCell ref="B60:L60"/>
    <mergeCell ref="B61:G61"/>
    <mergeCell ref="I61:L61"/>
    <mergeCell ref="B62:G62"/>
    <mergeCell ref="I62:L62"/>
    <mergeCell ref="B58:H58"/>
    <mergeCell ref="I58:L58"/>
    <mergeCell ref="B57:G57"/>
    <mergeCell ref="I57:L57"/>
    <mergeCell ref="N40:X40"/>
    <mergeCell ref="N41:S41"/>
    <mergeCell ref="U41:X41"/>
    <mergeCell ref="N42:T42"/>
    <mergeCell ref="U42:X42"/>
    <mergeCell ref="B54:G54"/>
    <mergeCell ref="I54:L54"/>
    <mergeCell ref="B55:G55"/>
    <mergeCell ref="I55:L55"/>
    <mergeCell ref="B56:G56"/>
    <mergeCell ref="I56:L56"/>
    <mergeCell ref="B51:G51"/>
    <mergeCell ref="I51:L51"/>
    <mergeCell ref="B52:G52"/>
    <mergeCell ref="I52:L52"/>
    <mergeCell ref="B53:G53"/>
    <mergeCell ref="I53:L53"/>
    <mergeCell ref="B48:G48"/>
    <mergeCell ref="I48:L48"/>
    <mergeCell ref="B49:G49"/>
    <mergeCell ref="I49:L49"/>
    <mergeCell ref="B50:G50"/>
    <mergeCell ref="I50:L50"/>
    <mergeCell ref="B45:G45"/>
    <mergeCell ref="I45:L45"/>
    <mergeCell ref="B46:G46"/>
    <mergeCell ref="I46:L46"/>
    <mergeCell ref="B47:G47"/>
    <mergeCell ref="I47:L47"/>
    <mergeCell ref="B42:G42"/>
    <mergeCell ref="I42:L42"/>
    <mergeCell ref="B43:G43"/>
    <mergeCell ref="I43:L43"/>
    <mergeCell ref="B44:G44"/>
    <mergeCell ref="I44:L44"/>
    <mergeCell ref="AA25:AG25"/>
    <mergeCell ref="AH25:AK25"/>
    <mergeCell ref="B40:L40"/>
    <mergeCell ref="B41:G41"/>
    <mergeCell ref="I41:L41"/>
    <mergeCell ref="B33:G33"/>
    <mergeCell ref="B34:G34"/>
    <mergeCell ref="B35:G35"/>
    <mergeCell ref="B36:G36"/>
    <mergeCell ref="B37:G37"/>
    <mergeCell ref="B28:G28"/>
    <mergeCell ref="B29:G29"/>
    <mergeCell ref="B30:G30"/>
    <mergeCell ref="B31:G31"/>
    <mergeCell ref="B32:G32"/>
    <mergeCell ref="I39:L39"/>
    <mergeCell ref="B38:H38"/>
    <mergeCell ref="I35:L35"/>
    <mergeCell ref="AH22:AK22"/>
    <mergeCell ref="AA23:AF23"/>
    <mergeCell ref="AH23:AK23"/>
    <mergeCell ref="AA24:AF24"/>
    <mergeCell ref="AH24:AK24"/>
    <mergeCell ref="N22:S22"/>
    <mergeCell ref="U22:X22"/>
    <mergeCell ref="N23:T23"/>
    <mergeCell ref="U23:X23"/>
    <mergeCell ref="AA22:AF22"/>
    <mergeCell ref="B22:G22"/>
    <mergeCell ref="B23:G23"/>
    <mergeCell ref="B24:G24"/>
    <mergeCell ref="B25:G25"/>
    <mergeCell ref="B26:G26"/>
    <mergeCell ref="B27:G27"/>
    <mergeCell ref="I32:L32"/>
    <mergeCell ref="I33:L33"/>
    <mergeCell ref="I34:L34"/>
    <mergeCell ref="I36:L36"/>
    <mergeCell ref="I27:L27"/>
    <mergeCell ref="I28:L28"/>
    <mergeCell ref="I29:L29"/>
    <mergeCell ref="I30:L30"/>
    <mergeCell ref="I31:L31"/>
    <mergeCell ref="I22:L22"/>
    <mergeCell ref="I23:L23"/>
    <mergeCell ref="I24:L24"/>
    <mergeCell ref="I25:L25"/>
    <mergeCell ref="I26:L26"/>
    <mergeCell ref="B21:L21"/>
    <mergeCell ref="N21:X21"/>
    <mergeCell ref="AA21:AK21"/>
    <mergeCell ref="AA13:AF13"/>
    <mergeCell ref="AH13:AK13"/>
    <mergeCell ref="AA14:AG14"/>
    <mergeCell ref="AH14:AK14"/>
    <mergeCell ref="N14:S14"/>
    <mergeCell ref="U14:X14"/>
    <mergeCell ref="B19:H19"/>
    <mergeCell ref="I19:L19"/>
    <mergeCell ref="I11:L11"/>
    <mergeCell ref="I12:L12"/>
    <mergeCell ref="I13:L13"/>
    <mergeCell ref="I14:L14"/>
    <mergeCell ref="I15:L15"/>
    <mergeCell ref="B9:L9"/>
    <mergeCell ref="N9:X9"/>
    <mergeCell ref="N13:X13"/>
    <mergeCell ref="AA9:AK9"/>
    <mergeCell ref="AH11:AK11"/>
    <mergeCell ref="AH12:AK12"/>
    <mergeCell ref="AA10:AF10"/>
    <mergeCell ref="AA11:AF11"/>
    <mergeCell ref="AA12:AF12"/>
    <mergeCell ref="N10:S10"/>
    <mergeCell ref="U10:X10"/>
    <mergeCell ref="U11:X11"/>
    <mergeCell ref="N12:T12"/>
    <mergeCell ref="I37:L37"/>
    <mergeCell ref="I38:L38"/>
    <mergeCell ref="B10:G10"/>
    <mergeCell ref="B11:G11"/>
    <mergeCell ref="AH10:AK10"/>
    <mergeCell ref="F1:AK2"/>
    <mergeCell ref="F3:AK3"/>
    <mergeCell ref="F4:AK4"/>
    <mergeCell ref="A6:B7"/>
    <mergeCell ref="D6:AK7"/>
    <mergeCell ref="I16:L16"/>
    <mergeCell ref="I17:L17"/>
    <mergeCell ref="I18:L18"/>
    <mergeCell ref="B17:G17"/>
    <mergeCell ref="B15:G15"/>
    <mergeCell ref="B16:G16"/>
    <mergeCell ref="B18:G18"/>
    <mergeCell ref="B12:G12"/>
    <mergeCell ref="B13:G13"/>
    <mergeCell ref="B14:G14"/>
    <mergeCell ref="N11:T11"/>
    <mergeCell ref="N15:T15"/>
    <mergeCell ref="U15:X15"/>
    <mergeCell ref="I10:L10"/>
  </mergeCells>
  <phoneticPr fontId="5" type="noConversion"/>
  <printOptions horizontalCentered="1"/>
  <pageMargins left="0.39370078740157483" right="0.39370078740157483" top="0.55118110236220474" bottom="0.59055118110236227" header="0.35433070866141736" footer="0"/>
  <pageSetup scale="91" orientation="portrait" horizontalDpi="4294967293" r:id="rId1"/>
  <headerFooter alignWithMargins="0"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D119-6056-426C-A813-E4670DF49B55}">
  <dimension ref="A1:AZ524"/>
  <sheetViews>
    <sheetView tabSelected="1" view="pageBreakPreview" topLeftCell="A6" zoomScaleNormal="100" zoomScaleSheetLayoutView="100" workbookViewId="0">
      <selection activeCell="AP121" sqref="AP121"/>
    </sheetView>
  </sheetViews>
  <sheetFormatPr baseColWidth="10" defaultColWidth="2.7109375" defaultRowHeight="14.1" customHeight="1"/>
  <cols>
    <col min="1" max="1" width="3.85546875" style="74" customWidth="1"/>
    <col min="2" max="3" width="2.7109375" style="74" customWidth="1"/>
    <col min="4" max="4" width="4.140625" style="74" customWidth="1"/>
    <col min="5" max="11" width="2.7109375" style="74" customWidth="1"/>
    <col min="12" max="12" width="2.28515625" style="74" customWidth="1"/>
    <col min="13" max="13" width="3.5703125" style="74" customWidth="1"/>
    <col min="14" max="14" width="2.7109375" style="74" customWidth="1"/>
    <col min="15" max="15" width="3.85546875" style="74" customWidth="1"/>
    <col min="16" max="37" width="2.7109375" style="74" customWidth="1"/>
    <col min="38" max="16384" width="2.7109375" style="74"/>
  </cols>
  <sheetData>
    <row r="1" spans="1:37" ht="14.1" customHeight="1"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</row>
    <row r="2" spans="1:37" ht="14.1" customHeight="1">
      <c r="F2" s="148"/>
      <c r="G2" s="173" t="s">
        <v>27</v>
      </c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</row>
    <row r="3" spans="1:37" ht="14.1" customHeight="1">
      <c r="F3" s="149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</row>
    <row r="4" spans="1:37" ht="14.1" customHeight="1">
      <c r="A4" s="75"/>
      <c r="B4" s="75"/>
      <c r="C4" s="75"/>
      <c r="D4" s="75"/>
      <c r="E4" s="75"/>
      <c r="F4" s="108"/>
      <c r="G4" s="173" t="s">
        <v>454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37" ht="14.1" customHeight="1">
      <c r="A5" s="75"/>
      <c r="B5" s="75"/>
      <c r="C5" s="75"/>
      <c r="D5" s="75"/>
      <c r="E5" s="75"/>
      <c r="F5" s="76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</row>
    <row r="6" spans="1:37" ht="14.1" customHeight="1">
      <c r="A6" s="77" t="s">
        <v>224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AK6" s="78" t="s">
        <v>453</v>
      </c>
    </row>
    <row r="7" spans="1:37" ht="14.1" customHeight="1">
      <c r="A7" s="197" t="s">
        <v>223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9"/>
    </row>
    <row r="8" spans="1:37" ht="14.1" customHeight="1" thickBot="1">
      <c r="A8" s="200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2"/>
    </row>
    <row r="10" spans="1:37" ht="14.1" customHeight="1">
      <c r="A10" s="79"/>
      <c r="B10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79"/>
      <c r="T10" s="79"/>
      <c r="U10" s="82"/>
      <c r="V10" s="82"/>
      <c r="W10" s="82"/>
      <c r="X10" s="82"/>
      <c r="Y10" s="82"/>
      <c r="Z10" s="82"/>
      <c r="AA10" s="82"/>
      <c r="AB10" s="82"/>
      <c r="AC10" s="82"/>
      <c r="AD10" s="83"/>
      <c r="AE10" s="82"/>
      <c r="AF10" s="82"/>
      <c r="AG10" s="82"/>
      <c r="AH10" s="82"/>
      <c r="AI10" s="82"/>
      <c r="AJ10" s="82"/>
      <c r="AK10" s="82"/>
    </row>
    <row r="11" spans="1:37" ht="14.1" customHeight="1">
      <c r="A11" s="79"/>
      <c r="B11" s="79"/>
      <c r="C11" s="8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2"/>
      <c r="AK11" s="82"/>
    </row>
    <row r="12" spans="1:37" ht="14.1" customHeight="1">
      <c r="A12" s="79"/>
      <c r="B12" s="79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2"/>
      <c r="AK12" s="82"/>
    </row>
    <row r="13" spans="1:37" ht="14.1" customHeight="1">
      <c r="A13" s="79"/>
      <c r="B13" s="79"/>
      <c r="C13" s="84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2"/>
      <c r="AK13" s="82"/>
    </row>
    <row r="14" spans="1:37" ht="14.1" customHeight="1">
      <c r="A14" s="79"/>
      <c r="B14" s="79"/>
      <c r="C14" s="84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2"/>
      <c r="AK14" s="82"/>
    </row>
    <row r="15" spans="1:37" ht="14.1" customHeight="1">
      <c r="A15" s="79"/>
      <c r="B15" s="79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2"/>
      <c r="AK15" s="82"/>
    </row>
    <row r="16" spans="1:37" ht="14.1" customHeight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</row>
    <row r="17" spans="1:37" ht="14.1" customHeight="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</row>
    <row r="18" spans="1:37" ht="14.1" customHeight="1"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pans="1:37" ht="14.1" customHeight="1"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pans="1:37" ht="14.1" customHeight="1"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pans="1:37" ht="14.1" customHeight="1"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pans="1:37" ht="14.1" customHeight="1"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</row>
    <row r="23" spans="1:37" ht="14.1" customHeight="1"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</row>
    <row r="24" spans="1:37" ht="14.1" customHeight="1"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</row>
    <row r="25" spans="1:37" ht="14.1" customHeight="1">
      <c r="I25" s="82"/>
      <c r="J25" s="82"/>
      <c r="K25" s="82"/>
      <c r="L25" s="82"/>
      <c r="M25" s="82"/>
      <c r="N25" s="82"/>
      <c r="O25" s="82"/>
      <c r="P25" s="82"/>
      <c r="Q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</row>
    <row r="26" spans="1:37" ht="14.1" customHeight="1"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</row>
    <row r="27" spans="1:37" ht="14.1" customHeight="1"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</row>
    <row r="28" spans="1:37" ht="14.1" customHeight="1"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</row>
    <row r="29" spans="1:37" ht="14.1" customHeight="1"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</row>
    <row r="30" spans="1:37" ht="14.1" customHeight="1"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</row>
    <row r="31" spans="1:37" ht="14.1" customHeight="1"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</row>
    <row r="32" spans="1:37" ht="14.1" customHeight="1"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  <c r="AA32" s="91"/>
      <c r="AB32" s="91"/>
      <c r="AC32" s="91"/>
      <c r="AD32" s="91"/>
      <c r="AE32" s="91"/>
      <c r="AF32" s="91"/>
      <c r="AG32" s="91"/>
    </row>
    <row r="33" spans="1:37" ht="14.1" customHeight="1">
      <c r="A33" s="186">
        <v>1</v>
      </c>
      <c r="B33" s="187"/>
      <c r="D33" s="186" t="s">
        <v>30</v>
      </c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</row>
    <row r="34" spans="1:37" ht="14.1" customHeight="1">
      <c r="A34" s="188"/>
      <c r="B34" s="189"/>
      <c r="C34" s="92"/>
      <c r="D34" s="186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</row>
    <row r="35" spans="1:37" ht="14.1" customHeight="1">
      <c r="A35" s="204"/>
      <c r="B35" s="204"/>
      <c r="D35" s="206" t="s">
        <v>401</v>
      </c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</row>
    <row r="36" spans="1:37" ht="14.1" customHeight="1">
      <c r="A36" s="205"/>
      <c r="B36" s="205"/>
      <c r="D36" s="206" t="s">
        <v>402</v>
      </c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</row>
    <row r="37" spans="1:37" ht="14.1" customHeight="1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AK37" s="82"/>
    </row>
    <row r="38" spans="1:37" ht="14.1" customHeight="1">
      <c r="B38" s="93" t="s">
        <v>17</v>
      </c>
      <c r="C38" s="93"/>
      <c r="D38" s="93"/>
      <c r="E38" s="93"/>
      <c r="F38" s="93"/>
      <c r="G38" s="93"/>
      <c r="H38" s="93"/>
      <c r="I38" s="93"/>
      <c r="J38" s="93"/>
      <c r="K38" s="93"/>
      <c r="L38" s="77" t="s">
        <v>42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82"/>
    </row>
    <row r="39" spans="1:37" ht="14.1" customHeight="1">
      <c r="B39" s="93" t="s">
        <v>226</v>
      </c>
      <c r="C39" s="93"/>
      <c r="D39" s="93"/>
      <c r="E39" s="93"/>
      <c r="F39" s="93"/>
      <c r="G39" s="93"/>
      <c r="H39" s="93"/>
      <c r="I39" s="93"/>
      <c r="J39" s="93"/>
      <c r="K39" s="93"/>
      <c r="L39" s="77" t="s">
        <v>227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82"/>
    </row>
    <row r="40" spans="1:37" ht="14.1" customHeight="1">
      <c r="B40" s="93" t="s">
        <v>31</v>
      </c>
      <c r="C40" s="93"/>
      <c r="D40" s="93"/>
      <c r="E40" s="93"/>
      <c r="F40" s="93"/>
      <c r="G40" s="93"/>
      <c r="H40" s="93"/>
      <c r="I40" s="93"/>
      <c r="J40" s="93"/>
      <c r="K40" s="93"/>
      <c r="L40" s="77" t="s">
        <v>43</v>
      </c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82"/>
    </row>
    <row r="41" spans="1:37" ht="14.1" customHeight="1">
      <c r="B41" s="93" t="s">
        <v>32</v>
      </c>
      <c r="C41" s="77"/>
      <c r="D41" s="77"/>
      <c r="E41" s="77"/>
      <c r="F41" s="77"/>
      <c r="G41" s="77"/>
      <c r="H41" s="77"/>
      <c r="I41" s="94"/>
      <c r="J41" s="94"/>
      <c r="K41" s="94"/>
      <c r="L41" s="77" t="s">
        <v>44</v>
      </c>
      <c r="M41" s="95"/>
      <c r="N41" s="95"/>
      <c r="O41" s="95"/>
      <c r="P41" s="95"/>
      <c r="Q41" s="95"/>
      <c r="R41" s="95"/>
      <c r="S41" s="95"/>
      <c r="T41" s="95"/>
      <c r="U41" s="95"/>
      <c r="V41" s="77"/>
      <c r="W41" s="77"/>
      <c r="X41" s="77"/>
      <c r="Y41" s="77"/>
      <c r="Z41" s="77"/>
      <c r="AA41" s="95"/>
      <c r="AB41" s="95"/>
      <c r="AC41" s="95"/>
      <c r="AD41" s="95"/>
      <c r="AE41" s="95"/>
      <c r="AF41" s="95"/>
      <c r="AG41" s="95"/>
      <c r="AH41" s="95"/>
      <c r="AI41" s="95"/>
      <c r="AJ41" s="77"/>
      <c r="AK41" s="82"/>
    </row>
    <row r="42" spans="1:37" ht="14.1" customHeight="1">
      <c r="B42" s="93" t="s">
        <v>33</v>
      </c>
      <c r="C42" s="77"/>
      <c r="D42" s="77"/>
      <c r="E42" s="77"/>
      <c r="F42" s="77"/>
      <c r="G42" s="77"/>
      <c r="H42" s="77"/>
      <c r="I42" s="94"/>
      <c r="J42" s="94"/>
      <c r="K42" s="94"/>
      <c r="L42" s="77" t="s">
        <v>453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95"/>
      <c r="AB42" s="95"/>
      <c r="AC42" s="95"/>
      <c r="AD42" s="95"/>
      <c r="AE42" s="95"/>
      <c r="AF42" s="95"/>
      <c r="AG42" s="95"/>
      <c r="AH42" s="95"/>
      <c r="AI42" s="95"/>
      <c r="AJ42" s="77"/>
    </row>
    <row r="43" spans="1:37" ht="14.1" customHeight="1">
      <c r="A43" s="96"/>
      <c r="B43" s="93" t="s">
        <v>18</v>
      </c>
      <c r="C43" s="77"/>
      <c r="D43" s="77"/>
      <c r="E43" s="77"/>
      <c r="F43" s="77"/>
      <c r="G43" s="77"/>
      <c r="H43" s="77"/>
      <c r="I43" s="94"/>
      <c r="J43" s="94"/>
      <c r="K43" s="94"/>
      <c r="L43" s="77" t="s">
        <v>45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95"/>
      <c r="AB43" s="95"/>
      <c r="AC43" s="95"/>
      <c r="AD43" s="95"/>
      <c r="AE43" s="95"/>
      <c r="AF43" s="95"/>
      <c r="AG43" s="95"/>
      <c r="AH43" s="95"/>
      <c r="AI43" s="95"/>
      <c r="AJ43" s="97"/>
      <c r="AK43" s="98"/>
    </row>
    <row r="44" spans="1:37" ht="14.1" customHeight="1">
      <c r="A44" s="96"/>
      <c r="B44" s="93" t="s">
        <v>34</v>
      </c>
      <c r="C44" s="77"/>
      <c r="D44" s="77"/>
      <c r="E44" s="77"/>
      <c r="F44" s="77"/>
      <c r="G44" s="77"/>
      <c r="H44" s="77"/>
      <c r="I44" s="77"/>
      <c r="J44" s="77"/>
      <c r="K44" s="77"/>
      <c r="L44" s="77" t="s">
        <v>45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97"/>
      <c r="AK44" s="98"/>
    </row>
    <row r="45" spans="1:37" ht="14.1" customHeight="1">
      <c r="A45" s="99"/>
      <c r="B45" s="93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100" t="s">
        <v>45</v>
      </c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101"/>
      <c r="AK45" s="99"/>
    </row>
    <row r="46" spans="1:37" ht="14.1" customHeight="1">
      <c r="A46" s="82"/>
      <c r="B46" s="93" t="s">
        <v>19</v>
      </c>
      <c r="C46" s="77"/>
      <c r="D46" s="77"/>
      <c r="E46" s="77"/>
      <c r="F46" s="77"/>
      <c r="G46" s="77"/>
      <c r="H46" s="77"/>
      <c r="I46" s="77"/>
      <c r="J46" s="77"/>
      <c r="K46" s="77"/>
      <c r="L46" s="77" t="s">
        <v>96</v>
      </c>
      <c r="M46" s="77"/>
      <c r="N46" s="77"/>
      <c r="O46" s="77"/>
      <c r="P46" s="77"/>
      <c r="Q46" s="77"/>
      <c r="R46" s="77"/>
      <c r="S46" s="77"/>
      <c r="T46" s="102"/>
      <c r="U46" s="77"/>
      <c r="V46" s="77"/>
      <c r="W46" s="77"/>
      <c r="X46" s="77"/>
      <c r="Y46" s="77"/>
      <c r="Z46" s="77"/>
      <c r="AA46" s="103"/>
      <c r="AB46" s="77"/>
      <c r="AC46" s="77"/>
      <c r="AD46" s="77"/>
      <c r="AE46" s="77"/>
      <c r="AF46" s="77"/>
      <c r="AG46" s="77"/>
      <c r="AH46" s="77"/>
      <c r="AI46" s="77"/>
      <c r="AJ46" s="102"/>
      <c r="AK46" s="82"/>
    </row>
    <row r="47" spans="1:37" ht="14.1" customHeight="1">
      <c r="B47" s="93" t="s">
        <v>36</v>
      </c>
      <c r="C47" s="77"/>
      <c r="D47" s="77"/>
      <c r="E47" s="77"/>
      <c r="F47" s="77"/>
      <c r="G47" s="77"/>
      <c r="H47" s="77"/>
      <c r="I47" s="77"/>
      <c r="J47" s="77"/>
      <c r="K47" s="77"/>
      <c r="L47" s="77" t="s">
        <v>225</v>
      </c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</row>
    <row r="48" spans="1:37" ht="14.1" customHeight="1">
      <c r="B48" s="93" t="s">
        <v>37</v>
      </c>
      <c r="C48" s="77"/>
      <c r="D48" s="77"/>
      <c r="E48" s="77"/>
      <c r="F48" s="77"/>
      <c r="G48" s="77"/>
      <c r="H48" s="77"/>
      <c r="I48" s="77"/>
      <c r="J48" s="77"/>
      <c r="K48" s="77"/>
      <c r="L48" s="77" t="s">
        <v>45</v>
      </c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103"/>
      <c r="AB48" s="77"/>
      <c r="AC48" s="77"/>
      <c r="AD48" s="77"/>
      <c r="AE48" s="77"/>
      <c r="AF48" s="77"/>
      <c r="AG48" s="77"/>
      <c r="AH48" s="77"/>
      <c r="AI48" s="77"/>
      <c r="AJ48" s="77"/>
    </row>
    <row r="49" spans="1:37" ht="14.1" customHeight="1">
      <c r="B49" s="93" t="s">
        <v>38</v>
      </c>
      <c r="C49" s="77"/>
      <c r="D49" s="77"/>
      <c r="E49" s="77"/>
      <c r="F49" s="77"/>
      <c r="G49" s="77"/>
      <c r="H49" s="77"/>
      <c r="I49" s="77"/>
      <c r="J49" s="77"/>
      <c r="K49" s="77"/>
      <c r="L49" s="77" t="s">
        <v>46</v>
      </c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0" spans="1:37" ht="14.1" customHeight="1">
      <c r="B50" s="93" t="s">
        <v>39</v>
      </c>
      <c r="C50" s="77"/>
      <c r="D50" s="77"/>
      <c r="E50" s="77"/>
      <c r="F50" s="77"/>
      <c r="G50" s="77"/>
      <c r="H50" s="77"/>
      <c r="I50" s="77"/>
      <c r="J50" s="77"/>
      <c r="K50" s="77"/>
      <c r="L50" s="77" t="s">
        <v>47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103"/>
      <c r="AB50" s="77"/>
      <c r="AC50" s="77"/>
      <c r="AD50" s="77"/>
      <c r="AE50" s="77"/>
      <c r="AF50" s="77"/>
      <c r="AG50" s="77"/>
      <c r="AH50" s="77"/>
      <c r="AI50" s="77"/>
      <c r="AJ50" s="77"/>
    </row>
    <row r="51" spans="1:37" ht="14.1" customHeight="1">
      <c r="B51" s="93" t="s">
        <v>40</v>
      </c>
      <c r="C51" s="77"/>
      <c r="D51" s="77"/>
      <c r="E51" s="77"/>
      <c r="F51" s="77"/>
      <c r="G51" s="77"/>
      <c r="H51" s="77"/>
      <c r="I51" s="77"/>
      <c r="J51" s="77"/>
      <c r="K51" s="77"/>
      <c r="L51" s="77" t="s">
        <v>45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</row>
    <row r="52" spans="1:37" ht="14.1" customHeight="1">
      <c r="B52" s="93" t="s">
        <v>41</v>
      </c>
      <c r="C52" s="77"/>
      <c r="D52" s="77"/>
      <c r="E52" s="77"/>
      <c r="F52" s="77"/>
      <c r="G52" s="77"/>
      <c r="H52" s="77"/>
      <c r="I52" s="77"/>
      <c r="J52" s="77"/>
      <c r="K52" s="77"/>
      <c r="L52" s="77" t="s">
        <v>48</v>
      </c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</row>
    <row r="53" spans="1:37" ht="14.1" customHeight="1">
      <c r="B53" s="77"/>
      <c r="C53" s="77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77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77"/>
    </row>
    <row r="54" spans="1:37" ht="18.75" customHeight="1">
      <c r="C54" s="207" t="s">
        <v>400</v>
      </c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</row>
    <row r="55" spans="1:37" ht="14.1" customHeight="1">
      <c r="C55" s="208">
        <f>AC364</f>
        <v>245925915.8896102</v>
      </c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</row>
    <row r="56" spans="1:37" ht="14.1" customHeight="1"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</row>
    <row r="57" spans="1:37" ht="14.1" customHeight="1"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K57" s="105"/>
    </row>
    <row r="58" spans="1:37" ht="14.1" customHeight="1">
      <c r="A58" s="186">
        <v>2</v>
      </c>
      <c r="B58" s="187"/>
      <c r="D58" s="186" t="s">
        <v>52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</row>
    <row r="59" spans="1:37" ht="14.1" customHeight="1">
      <c r="A59" s="188"/>
      <c r="B59" s="189"/>
      <c r="C59" s="92"/>
      <c r="D59" s="18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</row>
    <row r="60" spans="1:37" ht="12" customHeight="1"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</row>
    <row r="61" spans="1:37" ht="14.1" customHeight="1">
      <c r="A61" s="82"/>
      <c r="B61" s="93" t="s">
        <v>49</v>
      </c>
      <c r="C61" s="93"/>
      <c r="D61" s="93"/>
      <c r="E61" s="93"/>
      <c r="F61" s="93"/>
      <c r="G61" s="93"/>
      <c r="H61" s="93"/>
      <c r="I61" s="93"/>
      <c r="J61" s="93"/>
      <c r="K61" s="93"/>
      <c r="L61" s="77" t="s">
        <v>228</v>
      </c>
      <c r="M61" s="93"/>
      <c r="N61" s="77"/>
      <c r="O61" s="93"/>
      <c r="P61" s="93"/>
      <c r="Q61" s="93"/>
      <c r="R61" s="93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82"/>
    </row>
    <row r="62" spans="1:37" ht="14.1" customHeight="1">
      <c r="A62" s="82"/>
      <c r="B62" s="93" t="s">
        <v>50</v>
      </c>
      <c r="C62" s="93"/>
      <c r="D62" s="93"/>
      <c r="E62" s="93"/>
      <c r="F62" s="93"/>
      <c r="G62" s="93"/>
      <c r="H62" s="93"/>
      <c r="I62" s="93"/>
      <c r="J62" s="93"/>
      <c r="K62" s="93"/>
      <c r="L62" s="77" t="s">
        <v>229</v>
      </c>
      <c r="M62" s="93"/>
      <c r="N62" s="77"/>
      <c r="O62" s="93"/>
      <c r="P62" s="93"/>
      <c r="Q62" s="93"/>
      <c r="R62" s="93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82"/>
    </row>
    <row r="63" spans="1:37" ht="14.1" customHeight="1">
      <c r="A63" s="82"/>
      <c r="B63" s="93" t="s">
        <v>51</v>
      </c>
      <c r="C63" s="93"/>
      <c r="D63" s="93"/>
      <c r="E63" s="93"/>
      <c r="F63" s="93"/>
      <c r="G63" s="93"/>
      <c r="H63" s="93"/>
      <c r="I63" s="93"/>
      <c r="J63" s="93"/>
      <c r="K63" s="93"/>
      <c r="L63" s="203">
        <v>1</v>
      </c>
      <c r="M63" s="203"/>
      <c r="N63" s="203"/>
      <c r="O63" s="93"/>
      <c r="P63" s="93"/>
      <c r="Q63" s="93"/>
      <c r="R63" s="93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82"/>
    </row>
    <row r="64" spans="1:37" ht="14.1" customHeight="1">
      <c r="A64" s="107"/>
      <c r="B64" s="93" t="s">
        <v>53</v>
      </c>
      <c r="C64" s="93"/>
      <c r="D64" s="93"/>
      <c r="E64" s="93"/>
      <c r="F64" s="93"/>
      <c r="G64" s="93"/>
      <c r="H64" s="93"/>
      <c r="I64" s="93"/>
      <c r="J64" s="93"/>
      <c r="K64" s="93"/>
      <c r="L64" s="77" t="s">
        <v>219</v>
      </c>
      <c r="M64" s="93"/>
      <c r="N64" s="77"/>
      <c r="O64" s="93"/>
      <c r="P64" s="93"/>
      <c r="Q64" s="93"/>
      <c r="R64" s="93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07"/>
    </row>
    <row r="65" spans="1:37" ht="14.1" customHeight="1">
      <c r="A65" s="108"/>
      <c r="B65" s="93" t="s">
        <v>54</v>
      </c>
      <c r="C65" s="93"/>
      <c r="D65" s="93"/>
      <c r="E65" s="93"/>
      <c r="F65" s="93"/>
      <c r="G65" s="93"/>
      <c r="H65" s="93"/>
      <c r="I65" s="93"/>
      <c r="J65" s="93"/>
      <c r="K65" s="93"/>
      <c r="L65" s="77" t="s">
        <v>220</v>
      </c>
      <c r="M65" s="93"/>
      <c r="N65" s="77"/>
      <c r="O65" s="93"/>
      <c r="P65" s="93"/>
      <c r="Q65" s="93"/>
      <c r="R65" s="93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08"/>
    </row>
    <row r="66" spans="1:37" s="77" customFormat="1" ht="14.1" customHeight="1">
      <c r="A66" s="109"/>
      <c r="B66" s="93" t="s">
        <v>55</v>
      </c>
      <c r="C66" s="93"/>
      <c r="D66" s="93"/>
      <c r="E66" s="93"/>
      <c r="F66" s="93"/>
      <c r="G66" s="93"/>
      <c r="H66" s="93"/>
      <c r="I66" s="93"/>
      <c r="J66" s="93"/>
      <c r="K66" s="93"/>
      <c r="L66" s="77" t="s">
        <v>230</v>
      </c>
      <c r="M66" s="93"/>
      <c r="O66" s="93"/>
      <c r="P66" s="93"/>
      <c r="Q66" s="93"/>
      <c r="R66" s="93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10"/>
    </row>
    <row r="67" spans="1:37" s="77" customFormat="1" ht="14.1" customHeight="1">
      <c r="A67" s="109"/>
      <c r="B67" s="93" t="s">
        <v>56</v>
      </c>
      <c r="C67" s="93"/>
      <c r="D67" s="93"/>
      <c r="E67" s="93"/>
      <c r="F67" s="93"/>
      <c r="G67" s="93"/>
      <c r="H67" s="93"/>
      <c r="I67" s="93"/>
      <c r="J67" s="93"/>
      <c r="K67" s="93"/>
      <c r="L67" s="77" t="s">
        <v>231</v>
      </c>
      <c r="M67" s="93"/>
      <c r="O67" s="93"/>
      <c r="P67" s="93"/>
      <c r="Q67" s="93"/>
      <c r="R67" s="93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10"/>
    </row>
    <row r="68" spans="1:37" s="77" customFormat="1" ht="14.1" customHeight="1">
      <c r="A68" s="109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10"/>
    </row>
    <row r="69" spans="1:37" s="77" customFormat="1" ht="14.1" customHeight="1">
      <c r="A69" s="109"/>
      <c r="B69" s="93" t="s">
        <v>57</v>
      </c>
      <c r="C69" s="93"/>
      <c r="D69" s="93"/>
      <c r="E69" s="93"/>
      <c r="F69" s="93"/>
      <c r="G69" s="93"/>
      <c r="H69" s="93"/>
      <c r="I69" s="93"/>
      <c r="J69" s="93" t="s">
        <v>66</v>
      </c>
      <c r="K69" s="93"/>
      <c r="L69" s="93"/>
      <c r="M69" s="93"/>
      <c r="N69" s="93"/>
      <c r="O69" s="93"/>
      <c r="P69" s="93"/>
      <c r="Q69" s="93"/>
      <c r="R69" s="93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10"/>
    </row>
    <row r="70" spans="1:37" s="77" customFormat="1" ht="14.1" customHeight="1">
      <c r="A70" s="109"/>
      <c r="B70" s="111" t="b">
        <v>1</v>
      </c>
      <c r="C70" s="93"/>
      <c r="D70" s="77" t="s">
        <v>58</v>
      </c>
      <c r="E70" s="93"/>
      <c r="F70" s="93"/>
      <c r="G70" s="93"/>
      <c r="H70" s="93"/>
      <c r="I70" s="93"/>
      <c r="J70" s="111" t="b">
        <v>0</v>
      </c>
      <c r="K70" s="93"/>
      <c r="L70" s="77" t="s">
        <v>21</v>
      </c>
      <c r="M70" s="93"/>
      <c r="N70" s="93"/>
      <c r="O70" s="93"/>
      <c r="P70" s="93"/>
      <c r="Q70" s="93"/>
      <c r="R70" s="93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10"/>
    </row>
    <row r="71" spans="1:37" s="77" customFormat="1" ht="14.1" customHeight="1">
      <c r="A71" s="109"/>
      <c r="B71" s="111" t="b">
        <v>1</v>
      </c>
      <c r="C71" s="93"/>
      <c r="D71" s="77" t="s">
        <v>59</v>
      </c>
      <c r="E71" s="93"/>
      <c r="F71" s="93"/>
      <c r="G71" s="93"/>
      <c r="H71" s="93"/>
      <c r="I71" s="93"/>
      <c r="J71" s="111" t="b">
        <v>1</v>
      </c>
      <c r="K71" s="93"/>
      <c r="L71" s="77" t="s">
        <v>22</v>
      </c>
      <c r="M71" s="93"/>
      <c r="N71" s="93"/>
      <c r="O71" s="93"/>
      <c r="P71" s="93"/>
      <c r="Q71" s="93"/>
      <c r="R71" s="93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12"/>
    </row>
    <row r="72" spans="1:37" s="77" customFormat="1" ht="14.1" customHeight="1">
      <c r="A72" s="109"/>
      <c r="B72" s="111" t="b">
        <v>1</v>
      </c>
      <c r="C72" s="93"/>
      <c r="D72" s="77" t="s">
        <v>60</v>
      </c>
      <c r="E72" s="93"/>
      <c r="F72" s="93"/>
      <c r="G72" s="93"/>
      <c r="H72" s="93"/>
      <c r="I72" s="93"/>
      <c r="J72" s="111" t="b">
        <v>0</v>
      </c>
      <c r="K72" s="93"/>
      <c r="L72" s="77" t="s">
        <v>67</v>
      </c>
      <c r="M72" s="93"/>
      <c r="N72" s="93"/>
      <c r="O72" s="93"/>
      <c r="P72" s="93"/>
      <c r="Q72" s="93"/>
      <c r="R72" s="93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12"/>
    </row>
    <row r="73" spans="1:37" s="77" customFormat="1" ht="14.1" customHeight="1">
      <c r="A73" s="109"/>
      <c r="B73" s="111" t="b">
        <v>1</v>
      </c>
      <c r="C73" s="93"/>
      <c r="D73" s="77" t="s">
        <v>61</v>
      </c>
      <c r="E73" s="93"/>
      <c r="F73" s="93"/>
      <c r="G73" s="93"/>
      <c r="H73" s="93"/>
      <c r="I73" s="93"/>
      <c r="J73" s="111" t="b">
        <v>0</v>
      </c>
      <c r="K73" s="93"/>
      <c r="L73" s="77" t="s">
        <v>68</v>
      </c>
      <c r="M73" s="93"/>
      <c r="N73" s="93"/>
      <c r="O73" s="93"/>
      <c r="P73" s="93"/>
      <c r="Q73" s="93"/>
      <c r="R73" s="93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10"/>
    </row>
    <row r="74" spans="1:37" s="77" customFormat="1" ht="14.1" customHeight="1">
      <c r="A74" s="109"/>
      <c r="B74" s="111" t="b">
        <v>1</v>
      </c>
      <c r="C74" s="93"/>
      <c r="D74" s="77" t="s">
        <v>62</v>
      </c>
      <c r="E74" s="93"/>
      <c r="F74" s="93"/>
      <c r="G74" s="93"/>
      <c r="H74" s="93"/>
      <c r="I74" s="93"/>
      <c r="J74" s="111" t="b">
        <v>1</v>
      </c>
      <c r="K74" s="93"/>
      <c r="L74" s="77" t="s">
        <v>69</v>
      </c>
      <c r="M74" s="93"/>
      <c r="N74" s="93"/>
      <c r="O74" s="93"/>
      <c r="P74" s="93"/>
      <c r="Q74" s="93"/>
      <c r="R74" s="93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10"/>
    </row>
    <row r="75" spans="1:37" s="77" customFormat="1" ht="14.1" customHeight="1">
      <c r="A75" s="109"/>
      <c r="B75" s="111" t="b">
        <v>1</v>
      </c>
      <c r="C75" s="93"/>
      <c r="D75" s="77" t="s">
        <v>63</v>
      </c>
      <c r="E75" s="93"/>
      <c r="F75" s="93"/>
      <c r="G75" s="93"/>
      <c r="H75" s="93"/>
      <c r="I75" s="93"/>
      <c r="J75" s="111" t="b">
        <v>1</v>
      </c>
      <c r="K75" s="93"/>
      <c r="L75" s="77" t="s">
        <v>70</v>
      </c>
      <c r="M75" s="93"/>
      <c r="N75" s="93"/>
      <c r="O75" s="93"/>
      <c r="P75" s="93"/>
      <c r="Q75" s="93"/>
      <c r="R75" s="93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13"/>
    </row>
    <row r="76" spans="1:37" s="77" customFormat="1" ht="14.1" customHeight="1">
      <c r="A76" s="109"/>
      <c r="B76" s="111" t="b">
        <v>1</v>
      </c>
      <c r="C76" s="93"/>
      <c r="D76" s="77" t="s">
        <v>64</v>
      </c>
      <c r="E76" s="93"/>
      <c r="F76" s="93"/>
      <c r="G76" s="93"/>
      <c r="H76" s="93"/>
      <c r="I76" s="93"/>
      <c r="J76" s="111" t="b">
        <v>1</v>
      </c>
      <c r="K76" s="93"/>
      <c r="L76" s="77" t="s">
        <v>71</v>
      </c>
      <c r="M76" s="93"/>
      <c r="N76" s="93"/>
      <c r="O76" s="93"/>
      <c r="P76" s="93"/>
      <c r="Q76" s="93"/>
      <c r="R76" s="93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13"/>
    </row>
    <row r="77" spans="1:37" s="77" customFormat="1" ht="14.1" customHeight="1">
      <c r="A77" s="109"/>
      <c r="B77" s="111" t="b">
        <v>1</v>
      </c>
      <c r="C77" s="93"/>
      <c r="D77" s="77" t="s">
        <v>65</v>
      </c>
      <c r="E77" s="93"/>
      <c r="F77" s="93"/>
      <c r="G77" s="93"/>
      <c r="H77" s="93"/>
      <c r="I77" s="93"/>
      <c r="J77" s="111" t="b">
        <v>1</v>
      </c>
      <c r="K77" s="93"/>
      <c r="L77" s="77" t="s">
        <v>72</v>
      </c>
      <c r="M77" s="93"/>
      <c r="N77" s="93"/>
      <c r="O77" s="93"/>
      <c r="P77" s="93"/>
      <c r="Q77" s="93"/>
      <c r="R77" s="93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13"/>
    </row>
    <row r="78" spans="1:37" s="77" customFormat="1" ht="14.1" customHeight="1">
      <c r="A78" s="109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113"/>
      <c r="AK78" s="113"/>
    </row>
    <row r="79" spans="1:37" ht="14.1" customHeight="1">
      <c r="A79" s="186">
        <v>3</v>
      </c>
      <c r="B79" s="187"/>
      <c r="D79" s="186" t="s">
        <v>24</v>
      </c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</row>
    <row r="80" spans="1:37" ht="14.1" customHeight="1">
      <c r="A80" s="188"/>
      <c r="B80" s="189"/>
      <c r="C80" s="92"/>
      <c r="D80" s="186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</row>
    <row r="81" spans="1:37" s="77" customFormat="1" ht="14.1" customHeight="1">
      <c r="A81" s="109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113"/>
      <c r="AK81" s="113"/>
    </row>
    <row r="82" spans="1:37" s="77" customFormat="1" ht="14.1" customHeight="1">
      <c r="A82" s="109"/>
      <c r="B82" s="191" t="s">
        <v>73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93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13"/>
    </row>
    <row r="83" spans="1:37" s="77" customFormat="1" ht="14.1" customHeight="1">
      <c r="A83" s="109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13"/>
    </row>
    <row r="84" spans="1:37" s="77" customFormat="1" ht="14.1" customHeight="1">
      <c r="A84" s="109"/>
      <c r="B84" s="93" t="s">
        <v>74</v>
      </c>
      <c r="C84" s="93"/>
      <c r="D84" s="93"/>
      <c r="F84" s="192" t="s">
        <v>233</v>
      </c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13"/>
    </row>
    <row r="85" spans="1:37" s="77" customFormat="1" ht="14.1" customHeight="1">
      <c r="A85" s="109"/>
      <c r="B85" s="93" t="s">
        <v>75</v>
      </c>
      <c r="C85" s="93"/>
      <c r="D85" s="93"/>
      <c r="F85" s="192" t="s">
        <v>232</v>
      </c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13"/>
    </row>
    <row r="86" spans="1:37" s="77" customFormat="1" ht="14.1" customHeight="1">
      <c r="A86" s="109"/>
      <c r="B86" s="93" t="s">
        <v>76</v>
      </c>
      <c r="C86" s="93"/>
      <c r="D86" s="93"/>
      <c r="F86" s="192" t="s">
        <v>234</v>
      </c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13"/>
    </row>
    <row r="87" spans="1:37" s="77" customFormat="1" ht="14.1" customHeight="1">
      <c r="A87" s="109"/>
      <c r="B87" s="93" t="s">
        <v>77</v>
      </c>
      <c r="C87" s="93"/>
      <c r="D87" s="93"/>
      <c r="F87" s="192" t="s">
        <v>235</v>
      </c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13"/>
    </row>
    <row r="88" spans="1:37" s="77" customFormat="1" ht="14.1" customHeight="1">
      <c r="A88" s="109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5"/>
      <c r="N88" s="115"/>
      <c r="O88" s="115"/>
      <c r="P88" s="115"/>
      <c r="Q88" s="115"/>
      <c r="R88" s="115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13"/>
    </row>
    <row r="89" spans="1:37" s="77" customFormat="1" ht="14.1" customHeight="1">
      <c r="A89" s="109"/>
      <c r="B89" s="191" t="s">
        <v>23</v>
      </c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15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13"/>
    </row>
    <row r="90" spans="1:37" s="77" customFormat="1" ht="14.1" customHeight="1">
      <c r="A90" s="109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5"/>
      <c r="N90" s="115"/>
      <c r="O90" s="115"/>
      <c r="P90" s="115"/>
      <c r="Q90" s="115"/>
      <c r="R90" s="115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13"/>
    </row>
    <row r="91" spans="1:37" s="77" customFormat="1" ht="14.1" customHeight="1">
      <c r="A91" s="109"/>
      <c r="B91" s="114" t="s">
        <v>74</v>
      </c>
      <c r="C91" s="114"/>
      <c r="D91" s="114"/>
      <c r="E91" s="195"/>
      <c r="F91" s="195"/>
      <c r="G91" s="195"/>
      <c r="H91" s="100"/>
      <c r="I91" s="100"/>
      <c r="J91" s="100"/>
      <c r="K91" s="100"/>
      <c r="L91" s="100"/>
      <c r="M91" s="116"/>
      <c r="N91" s="116"/>
      <c r="O91" s="116"/>
      <c r="P91" s="116"/>
      <c r="Q91" s="116"/>
      <c r="R91" s="116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13"/>
    </row>
    <row r="92" spans="1:37" s="77" customFormat="1" ht="14.1" customHeight="1">
      <c r="A92" s="109"/>
      <c r="B92" s="114" t="s">
        <v>75</v>
      </c>
      <c r="C92" s="114"/>
      <c r="D92" s="114"/>
      <c r="E92" s="196"/>
      <c r="F92" s="196"/>
      <c r="G92" s="196"/>
      <c r="H92" s="100"/>
      <c r="I92" s="100"/>
      <c r="J92" s="100"/>
      <c r="K92" s="100"/>
      <c r="L92" s="100"/>
      <c r="M92" s="116"/>
      <c r="N92" s="116"/>
      <c r="O92" s="116"/>
      <c r="P92" s="116"/>
      <c r="Q92" s="116"/>
      <c r="R92" s="116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13"/>
    </row>
    <row r="93" spans="1:37" s="77" customFormat="1" ht="14.1" customHeight="1">
      <c r="A93" s="109"/>
      <c r="B93" s="114" t="s">
        <v>76</v>
      </c>
      <c r="C93" s="114"/>
      <c r="D93" s="114"/>
      <c r="E93" s="196"/>
      <c r="F93" s="196"/>
      <c r="G93" s="196"/>
      <c r="H93" s="100"/>
      <c r="I93" s="100"/>
      <c r="J93" s="100"/>
      <c r="K93" s="100"/>
      <c r="L93" s="100"/>
      <c r="M93" s="116"/>
      <c r="N93" s="116"/>
      <c r="O93" s="116"/>
      <c r="P93" s="116"/>
      <c r="Q93" s="116"/>
      <c r="R93" s="116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13"/>
    </row>
    <row r="94" spans="1:37" s="77" customFormat="1" ht="14.1" customHeight="1">
      <c r="A94" s="109"/>
      <c r="B94" s="114" t="s">
        <v>77</v>
      </c>
      <c r="C94" s="114"/>
      <c r="D94" s="114"/>
      <c r="E94" s="196"/>
      <c r="F94" s="196"/>
      <c r="G94" s="196"/>
      <c r="H94" s="100"/>
      <c r="I94" s="100"/>
      <c r="J94" s="100"/>
      <c r="K94" s="100"/>
      <c r="L94" s="100"/>
      <c r="M94" s="116"/>
      <c r="N94" s="116"/>
      <c r="O94" s="116"/>
      <c r="P94" s="116"/>
      <c r="Q94" s="116"/>
      <c r="R94" s="116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13"/>
    </row>
    <row r="95" spans="1:37" s="77" customFormat="1" ht="14.1" customHeight="1">
      <c r="A95" s="109"/>
      <c r="B95" s="114"/>
      <c r="C95" s="114"/>
      <c r="D95" s="114"/>
      <c r="E95" s="196"/>
      <c r="F95" s="196"/>
      <c r="G95" s="196"/>
      <c r="H95" s="100"/>
      <c r="I95" s="100"/>
      <c r="J95" s="100"/>
      <c r="K95" s="100"/>
      <c r="L95" s="100"/>
      <c r="M95" s="116"/>
      <c r="N95" s="116"/>
      <c r="O95" s="116"/>
      <c r="P95" s="116"/>
      <c r="Q95" s="116"/>
      <c r="R95" s="116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13"/>
    </row>
    <row r="96" spans="1:37" s="77" customFormat="1" ht="14.1" customHeight="1">
      <c r="A96" s="109"/>
      <c r="B96" s="114" t="s">
        <v>78</v>
      </c>
      <c r="C96" s="114"/>
      <c r="D96" s="114"/>
      <c r="E96" s="100"/>
      <c r="F96" s="100"/>
      <c r="G96" s="100"/>
      <c r="H96" s="100"/>
      <c r="I96" s="100"/>
      <c r="J96" s="100"/>
      <c r="K96" s="100" t="s">
        <v>239</v>
      </c>
      <c r="L96" s="100"/>
      <c r="M96" s="116"/>
      <c r="N96" s="116"/>
      <c r="O96" s="116"/>
      <c r="P96" s="116"/>
      <c r="Q96" s="116"/>
      <c r="R96" s="116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13"/>
    </row>
    <row r="97" spans="1:37" s="77" customFormat="1" ht="14.1" customHeight="1">
      <c r="A97" s="109"/>
      <c r="B97" s="114" t="s">
        <v>79</v>
      </c>
      <c r="C97" s="114"/>
      <c r="D97" s="114"/>
      <c r="E97" s="100"/>
      <c r="F97" s="100"/>
      <c r="G97" s="100"/>
      <c r="H97" s="100"/>
      <c r="I97" s="100"/>
      <c r="J97" s="100"/>
      <c r="K97" s="100" t="s">
        <v>213</v>
      </c>
      <c r="L97" s="100"/>
      <c r="M97" s="116"/>
      <c r="N97" s="116"/>
      <c r="O97" s="116"/>
      <c r="P97" s="116"/>
      <c r="Q97" s="116"/>
      <c r="R97" s="116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13"/>
    </row>
    <row r="98" spans="1:37" s="77" customFormat="1" ht="14.1" customHeight="1">
      <c r="A98" s="109"/>
      <c r="B98" s="114" t="s">
        <v>80</v>
      </c>
      <c r="C98" s="114"/>
      <c r="D98" s="114"/>
      <c r="E98" s="100"/>
      <c r="F98" s="100"/>
      <c r="G98" s="100"/>
      <c r="H98" s="100"/>
      <c r="I98" s="100"/>
      <c r="J98" s="100"/>
      <c r="K98" s="100" t="s">
        <v>236</v>
      </c>
      <c r="L98" s="100"/>
      <c r="M98" s="116"/>
      <c r="N98" s="116"/>
      <c r="O98" s="116"/>
      <c r="P98" s="116"/>
      <c r="Q98" s="116"/>
      <c r="R98" s="116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13"/>
    </row>
    <row r="99" spans="1:37" s="77" customFormat="1" ht="14.1" customHeight="1">
      <c r="A99" s="109"/>
      <c r="B99" s="114"/>
      <c r="C99" s="114"/>
      <c r="D99" s="114"/>
      <c r="E99" s="100"/>
      <c r="F99" s="100"/>
      <c r="G99" s="100"/>
      <c r="H99" s="100"/>
      <c r="I99" s="100"/>
      <c r="J99" s="100"/>
      <c r="K99" s="100"/>
      <c r="L99" s="100"/>
      <c r="M99" s="116"/>
      <c r="N99" s="116"/>
      <c r="O99" s="116"/>
      <c r="P99" s="116"/>
      <c r="Q99" s="116"/>
      <c r="R99" s="116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13"/>
    </row>
    <row r="100" spans="1:37" s="77" customFormat="1" ht="14.1" customHeight="1">
      <c r="A100" s="109"/>
      <c r="B100" s="191" t="s">
        <v>81</v>
      </c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16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13"/>
    </row>
    <row r="101" spans="1:37" s="77" customFormat="1" ht="14.1" customHeight="1">
      <c r="A101" s="109"/>
      <c r="B101" s="193" t="s">
        <v>82</v>
      </c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16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13"/>
    </row>
    <row r="102" spans="1:37" s="77" customFormat="1" ht="14.1" customHeight="1">
      <c r="A102" s="109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16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13"/>
    </row>
    <row r="103" spans="1:37" s="77" customFormat="1" ht="14.1" customHeight="1">
      <c r="A103" s="109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16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13"/>
    </row>
    <row r="104" spans="1:37" s="77" customFormat="1" ht="14.1" customHeight="1">
      <c r="A104" s="109"/>
      <c r="B104" s="114"/>
      <c r="C104" s="114"/>
      <c r="D104" s="114"/>
      <c r="E104" s="100"/>
      <c r="F104" s="100"/>
      <c r="G104" s="100"/>
      <c r="H104" s="100"/>
      <c r="I104" s="100"/>
      <c r="J104" s="100"/>
      <c r="K104" s="100"/>
      <c r="L104" s="100"/>
      <c r="M104" s="116"/>
      <c r="N104" s="116"/>
      <c r="O104" s="116"/>
      <c r="P104" s="116"/>
      <c r="Q104" s="116"/>
      <c r="R104" s="116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13"/>
    </row>
    <row r="105" spans="1:37" s="77" customFormat="1" ht="14.1" customHeight="1">
      <c r="A105" s="109"/>
      <c r="B105" s="191" t="s">
        <v>83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16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13"/>
    </row>
    <row r="106" spans="1:37" s="118" customFormat="1" ht="14.1" customHeight="1">
      <c r="A106" s="104"/>
      <c r="B106" s="194" t="s">
        <v>20</v>
      </c>
      <c r="C106" s="194"/>
      <c r="D106" s="194"/>
      <c r="E106" s="194"/>
      <c r="F106" s="194"/>
      <c r="G106" s="194"/>
      <c r="H106" s="194"/>
      <c r="I106" s="194"/>
      <c r="J106" s="194" t="s">
        <v>26</v>
      </c>
      <c r="K106" s="194"/>
      <c r="L106" s="194"/>
      <c r="M106" s="194"/>
      <c r="N106" s="194"/>
      <c r="O106" s="194"/>
      <c r="P106" s="194"/>
      <c r="Q106" s="194"/>
      <c r="R106" s="117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04"/>
    </row>
    <row r="107" spans="1:37" s="118" customFormat="1" ht="14.1" customHeight="1">
      <c r="A107" s="104"/>
      <c r="B107" s="178">
        <v>777664</v>
      </c>
      <c r="C107" s="178"/>
      <c r="D107" s="178"/>
      <c r="E107" s="178"/>
      <c r="F107" s="178"/>
      <c r="G107" s="178"/>
      <c r="H107" s="178"/>
      <c r="I107" s="178"/>
      <c r="J107" s="178">
        <v>2422091</v>
      </c>
      <c r="K107" s="178"/>
      <c r="L107" s="178"/>
      <c r="M107" s="178"/>
      <c r="N107" s="178"/>
      <c r="O107" s="178"/>
      <c r="P107" s="178"/>
      <c r="Q107" s="178"/>
      <c r="R107" s="93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04"/>
    </row>
    <row r="108" spans="1:37" s="119" customFormat="1" ht="14.1" customHeight="1">
      <c r="A108" s="109"/>
      <c r="B108" s="194" t="s">
        <v>84</v>
      </c>
      <c r="C108" s="194"/>
      <c r="D108" s="194"/>
      <c r="E108" s="194"/>
      <c r="F108" s="194"/>
      <c r="G108" s="194"/>
      <c r="H108" s="194"/>
      <c r="I108" s="194"/>
      <c r="J108" s="211" t="s">
        <v>85</v>
      </c>
      <c r="K108" s="211"/>
      <c r="L108" s="211"/>
      <c r="M108" s="211"/>
      <c r="N108" s="211"/>
      <c r="O108" s="211"/>
      <c r="P108" s="211"/>
      <c r="Q108" s="211"/>
      <c r="R108" s="11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09"/>
    </row>
    <row r="109" spans="1:37" s="119" customFormat="1" ht="14.1" customHeight="1">
      <c r="A109" s="109"/>
      <c r="B109" s="212" t="s">
        <v>237</v>
      </c>
      <c r="C109" s="212"/>
      <c r="D109" s="212"/>
      <c r="E109" s="212"/>
      <c r="F109" s="212"/>
      <c r="G109" s="212"/>
      <c r="H109" s="212"/>
      <c r="I109" s="212"/>
      <c r="J109" s="212" t="s">
        <v>238</v>
      </c>
      <c r="K109" s="212"/>
      <c r="L109" s="212"/>
      <c r="M109" s="212"/>
      <c r="N109" s="212"/>
      <c r="O109" s="212"/>
      <c r="P109" s="212"/>
      <c r="Q109" s="212"/>
      <c r="R109" s="120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09"/>
    </row>
    <row r="110" spans="1:37" s="119" customFormat="1" ht="14.1" customHeight="1">
      <c r="A110" s="109"/>
      <c r="B110" s="109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09"/>
      <c r="AK110" s="109"/>
    </row>
    <row r="111" spans="1:37" s="119" customFormat="1" ht="14.1" customHeight="1">
      <c r="A111" s="186">
        <v>4</v>
      </c>
      <c r="B111" s="187"/>
      <c r="C111" s="74"/>
      <c r="D111" s="186" t="s">
        <v>86</v>
      </c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</row>
    <row r="112" spans="1:37" ht="14.1" customHeight="1">
      <c r="A112" s="188"/>
      <c r="B112" s="189"/>
      <c r="C112" s="92"/>
      <c r="D112" s="186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</row>
    <row r="113" spans="1:37" ht="14.1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</row>
    <row r="114" spans="1:37" ht="14.1" customHeight="1">
      <c r="A114" s="77"/>
      <c r="B114" s="209" t="s">
        <v>97</v>
      </c>
      <c r="C114" s="209"/>
      <c r="D114" s="209"/>
      <c r="E114" s="209"/>
      <c r="F114" s="209"/>
      <c r="G114" s="209"/>
      <c r="H114" s="209"/>
      <c r="I114" s="77"/>
      <c r="J114" s="210" t="s">
        <v>211</v>
      </c>
      <c r="K114" s="210"/>
      <c r="L114" s="210"/>
      <c r="M114" s="210"/>
      <c r="N114" s="77"/>
      <c r="O114" s="77"/>
      <c r="P114" s="77"/>
      <c r="Q114" s="77"/>
      <c r="R114" s="93" t="s">
        <v>89</v>
      </c>
      <c r="S114" s="77"/>
      <c r="T114" s="77"/>
      <c r="U114" s="77"/>
      <c r="V114" s="93"/>
      <c r="W114" s="93"/>
      <c r="X114" s="77"/>
      <c r="Y114" s="77"/>
      <c r="Z114" s="77"/>
      <c r="AA114" s="77"/>
      <c r="AB114" s="77"/>
      <c r="AC114" s="77"/>
      <c r="AD114" s="77"/>
      <c r="AE114" s="77" t="s">
        <v>241</v>
      </c>
      <c r="AF114" s="77"/>
      <c r="AG114" s="77"/>
      <c r="AH114" s="77"/>
      <c r="AI114" s="77"/>
      <c r="AJ114" s="77"/>
      <c r="AK114" s="77"/>
    </row>
    <row r="115" spans="1:37" ht="14.1" customHeight="1">
      <c r="A115" s="77"/>
      <c r="B115" s="93"/>
      <c r="C115" s="93"/>
      <c r="D115" s="93"/>
      <c r="E115" s="93"/>
      <c r="F115" s="93"/>
      <c r="G115" s="93"/>
      <c r="H115" s="93"/>
      <c r="I115" s="77"/>
      <c r="J115" s="77"/>
      <c r="K115" s="77"/>
      <c r="L115" s="77"/>
      <c r="M115" s="77"/>
      <c r="N115" s="77"/>
      <c r="O115" s="77"/>
      <c r="P115" s="77"/>
      <c r="Q115" s="77"/>
      <c r="R115" s="93" t="s">
        <v>90</v>
      </c>
      <c r="S115" s="77"/>
      <c r="T115" s="77"/>
      <c r="U115" s="77"/>
      <c r="V115" s="93"/>
      <c r="W115" s="93"/>
      <c r="X115" s="77"/>
      <c r="Y115" s="77"/>
      <c r="Z115" s="77"/>
      <c r="AA115" s="77"/>
      <c r="AB115" s="77"/>
      <c r="AC115" s="77"/>
      <c r="AD115" s="77"/>
      <c r="AE115" s="77" t="s">
        <v>45</v>
      </c>
      <c r="AF115" s="77"/>
      <c r="AG115" s="77"/>
      <c r="AH115" s="77"/>
      <c r="AI115" s="77"/>
      <c r="AJ115" s="77"/>
      <c r="AK115" s="77"/>
    </row>
    <row r="116" spans="1:37" ht="14.1" customHeight="1">
      <c r="A116" s="77"/>
      <c r="B116" s="209" t="s">
        <v>98</v>
      </c>
      <c r="C116" s="209"/>
      <c r="D116" s="209"/>
      <c r="E116" s="209"/>
      <c r="F116" s="209"/>
      <c r="G116" s="209"/>
      <c r="H116" s="209"/>
      <c r="I116" s="77"/>
      <c r="J116" s="77" t="s">
        <v>240</v>
      </c>
      <c r="K116" s="77"/>
      <c r="L116" s="77"/>
      <c r="M116" s="77"/>
      <c r="N116" s="77"/>
      <c r="O116" s="77"/>
      <c r="P116" s="77"/>
      <c r="Q116" s="77"/>
      <c r="R116" s="93" t="s">
        <v>91</v>
      </c>
      <c r="S116" s="77"/>
      <c r="T116" s="77"/>
      <c r="U116" s="77"/>
      <c r="V116" s="93"/>
      <c r="W116" s="93"/>
      <c r="X116" s="77"/>
      <c r="Y116" s="77"/>
      <c r="Z116" s="77"/>
      <c r="AA116" s="77"/>
      <c r="AB116" s="77"/>
      <c r="AC116" s="77"/>
      <c r="AD116" s="77"/>
      <c r="AE116" s="100">
        <v>3</v>
      </c>
      <c r="AF116" s="77"/>
      <c r="AG116" s="77"/>
      <c r="AH116" s="77"/>
      <c r="AI116" s="77"/>
      <c r="AJ116" s="77"/>
      <c r="AK116" s="77"/>
    </row>
    <row r="117" spans="1:37" ht="14.1" customHeight="1">
      <c r="A117" s="77"/>
      <c r="B117" s="93"/>
      <c r="C117" s="93"/>
      <c r="D117" s="93"/>
      <c r="E117" s="93"/>
      <c r="F117" s="93"/>
      <c r="G117" s="93"/>
      <c r="H117" s="93"/>
      <c r="I117" s="77"/>
      <c r="J117" s="77"/>
      <c r="K117" s="77"/>
      <c r="L117" s="77"/>
      <c r="M117" s="77"/>
      <c r="N117" s="77"/>
      <c r="O117" s="77"/>
      <c r="P117" s="77"/>
      <c r="Q117" s="77"/>
      <c r="R117" s="93" t="s">
        <v>92</v>
      </c>
      <c r="S117" s="77"/>
      <c r="T117" s="77"/>
      <c r="U117" s="77"/>
      <c r="V117" s="93"/>
      <c r="W117" s="93"/>
      <c r="X117" s="77"/>
      <c r="Y117" s="77"/>
      <c r="Z117" s="77"/>
      <c r="AA117" s="77"/>
      <c r="AB117" s="77"/>
      <c r="AC117" s="77"/>
      <c r="AD117" s="77"/>
      <c r="AE117" s="77" t="s">
        <v>45</v>
      </c>
      <c r="AF117" s="77"/>
      <c r="AG117" s="77"/>
      <c r="AH117" s="77"/>
      <c r="AI117" s="77"/>
      <c r="AJ117" s="77"/>
      <c r="AK117" s="77"/>
    </row>
    <row r="118" spans="1:37" ht="14.1" customHeight="1">
      <c r="A118" s="77"/>
      <c r="B118" s="209" t="s">
        <v>99</v>
      </c>
      <c r="C118" s="209"/>
      <c r="D118" s="209"/>
      <c r="E118" s="209"/>
      <c r="F118" s="209"/>
      <c r="G118" s="209"/>
      <c r="H118" s="209"/>
      <c r="I118" s="77"/>
      <c r="J118" s="210">
        <v>0</v>
      </c>
      <c r="K118" s="210"/>
      <c r="L118" s="210"/>
      <c r="M118" s="210"/>
      <c r="N118" s="77"/>
      <c r="O118" s="77"/>
      <c r="P118" s="77"/>
      <c r="Q118" s="77"/>
      <c r="R118" s="93" t="s">
        <v>93</v>
      </c>
      <c r="S118" s="77"/>
      <c r="T118" s="77"/>
      <c r="U118" s="77"/>
      <c r="V118" s="93"/>
      <c r="W118" s="93"/>
      <c r="X118" s="77"/>
      <c r="Y118" s="77"/>
      <c r="Z118" s="77"/>
      <c r="AA118" s="77"/>
      <c r="AB118" s="77"/>
      <c r="AC118" s="77"/>
      <c r="AD118" s="77"/>
      <c r="AE118" s="77" t="s">
        <v>45</v>
      </c>
      <c r="AF118" s="77"/>
      <c r="AG118" s="77"/>
      <c r="AH118" s="77"/>
      <c r="AI118" s="77"/>
      <c r="AJ118" s="77"/>
      <c r="AK118" s="77"/>
    </row>
    <row r="119" spans="1:37" ht="14.1" customHeight="1">
      <c r="A119" s="77"/>
      <c r="B119" s="93"/>
      <c r="C119" s="93"/>
      <c r="D119" s="93"/>
      <c r="E119" s="93"/>
      <c r="F119" s="93"/>
      <c r="G119" s="93"/>
      <c r="H119" s="93"/>
      <c r="I119" s="77"/>
      <c r="J119" s="100"/>
      <c r="K119" s="100"/>
      <c r="L119" s="100"/>
      <c r="M119" s="100"/>
      <c r="N119" s="77"/>
      <c r="O119" s="77"/>
      <c r="P119" s="77"/>
      <c r="Q119" s="77"/>
      <c r="R119" s="93" t="s">
        <v>88</v>
      </c>
      <c r="S119" s="77"/>
      <c r="T119" s="77"/>
      <c r="U119" s="77"/>
      <c r="V119" s="93"/>
      <c r="W119" s="93"/>
      <c r="X119" s="77"/>
      <c r="Y119" s="77"/>
      <c r="Z119" s="77"/>
      <c r="AA119" s="77"/>
      <c r="AB119" s="77"/>
      <c r="AC119" s="77"/>
      <c r="AD119" s="77"/>
      <c r="AE119" s="77" t="s">
        <v>45</v>
      </c>
      <c r="AF119" s="77"/>
      <c r="AG119" s="77"/>
      <c r="AH119" s="77"/>
      <c r="AI119" s="77"/>
      <c r="AJ119" s="77"/>
      <c r="AK119" s="77"/>
    </row>
    <row r="120" spans="1:37" ht="14.1" customHeight="1">
      <c r="A120" s="77"/>
      <c r="B120" s="209" t="s">
        <v>100</v>
      </c>
      <c r="C120" s="209"/>
      <c r="D120" s="209"/>
      <c r="E120" s="209"/>
      <c r="F120" s="209"/>
      <c r="G120" s="209"/>
      <c r="H120" s="209"/>
      <c r="I120" s="209"/>
      <c r="J120" s="210">
        <v>2494.83</v>
      </c>
      <c r="K120" s="210"/>
      <c r="L120" s="210"/>
      <c r="M120" s="210"/>
      <c r="N120" s="77"/>
      <c r="O120" s="77"/>
      <c r="P120" s="77"/>
      <c r="Q120" s="77"/>
      <c r="R120" s="93" t="s">
        <v>94</v>
      </c>
      <c r="S120" s="77"/>
      <c r="T120" s="77"/>
      <c r="U120" s="77"/>
      <c r="V120" s="93"/>
      <c r="W120" s="93"/>
      <c r="X120" s="77"/>
      <c r="Y120" s="77"/>
      <c r="Z120" s="77"/>
      <c r="AA120" s="77"/>
      <c r="AB120" s="77"/>
      <c r="AC120" s="77"/>
      <c r="AD120" s="77"/>
      <c r="AE120" s="77" t="s">
        <v>212</v>
      </c>
      <c r="AF120" s="77"/>
      <c r="AG120" s="77"/>
      <c r="AH120" s="77"/>
      <c r="AI120" s="77"/>
      <c r="AJ120" s="77"/>
      <c r="AK120" s="77"/>
    </row>
    <row r="121" spans="1:37" ht="14.1" customHeight="1">
      <c r="A121" s="77"/>
      <c r="B121" s="209" t="s">
        <v>101</v>
      </c>
      <c r="C121" s="209"/>
      <c r="D121" s="209"/>
      <c r="E121" s="77" t="s">
        <v>102</v>
      </c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93" t="s">
        <v>95</v>
      </c>
      <c r="S121" s="77"/>
      <c r="T121" s="77"/>
      <c r="U121" s="77"/>
      <c r="V121" s="93"/>
      <c r="W121" s="93"/>
      <c r="X121" s="77"/>
      <c r="Y121" s="77"/>
      <c r="Z121" s="77"/>
      <c r="AA121" s="77"/>
      <c r="AB121" s="77"/>
      <c r="AC121" s="77"/>
      <c r="AD121" s="77"/>
      <c r="AE121" s="77" t="s">
        <v>45</v>
      </c>
      <c r="AF121" s="77"/>
      <c r="AG121" s="77"/>
      <c r="AH121" s="77"/>
      <c r="AI121" s="77"/>
      <c r="AJ121" s="77"/>
      <c r="AK121" s="77"/>
    </row>
    <row r="122" spans="1:37" ht="14.1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</row>
    <row r="123" spans="1:37" ht="14.1" customHeight="1">
      <c r="A123" s="186">
        <v>5</v>
      </c>
      <c r="B123" s="187"/>
      <c r="D123" s="186" t="s">
        <v>103</v>
      </c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</row>
    <row r="124" spans="1:37" ht="14.1" customHeight="1">
      <c r="A124" s="188"/>
      <c r="B124" s="189"/>
      <c r="C124" s="92"/>
      <c r="D124" s="186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</row>
    <row r="125" spans="1:37" ht="14.1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</row>
    <row r="126" spans="1:37" ht="14.1" customHeight="1">
      <c r="A126" s="77"/>
      <c r="B126" s="191" t="s">
        <v>104</v>
      </c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77"/>
    </row>
    <row r="127" spans="1:37" ht="14.1" customHeight="1">
      <c r="A127" s="77"/>
      <c r="B127" s="213" t="s">
        <v>452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77"/>
    </row>
    <row r="128" spans="1:37" ht="14.1" customHeight="1">
      <c r="A128" s="77"/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77"/>
    </row>
    <row r="129" spans="1:37" ht="14.1" customHeight="1">
      <c r="A129" s="77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77"/>
    </row>
    <row r="130" spans="1:37" ht="14.1" customHeight="1">
      <c r="A130" s="77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77"/>
    </row>
    <row r="131" spans="1:37" ht="14.1" customHeight="1">
      <c r="A131" s="77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77"/>
    </row>
    <row r="132" spans="1:37" ht="14.1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</row>
    <row r="133" spans="1:37" ht="14.1" customHeight="1">
      <c r="A133" s="77"/>
      <c r="B133" s="191" t="s">
        <v>105</v>
      </c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77"/>
    </row>
    <row r="134" spans="1:37" ht="14.1" customHeight="1">
      <c r="A134" s="77"/>
      <c r="B134" s="93" t="s">
        <v>106</v>
      </c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</row>
    <row r="135" spans="1:37" ht="14.1" customHeight="1">
      <c r="A135" s="77"/>
      <c r="B135" s="192" t="s">
        <v>107</v>
      </c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77"/>
    </row>
    <row r="136" spans="1:37" ht="14.1" customHeight="1">
      <c r="A136" s="77"/>
      <c r="B136" s="192" t="s">
        <v>108</v>
      </c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/>
      <c r="AK136" s="77"/>
    </row>
    <row r="137" spans="1:37" ht="14.1" customHeight="1">
      <c r="A137" s="77"/>
      <c r="B137" s="193" t="s">
        <v>109</v>
      </c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77"/>
    </row>
    <row r="138" spans="1:37" ht="14.1" customHeight="1">
      <c r="A138" s="77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77"/>
    </row>
    <row r="139" spans="1:37" ht="14.1" customHeight="1">
      <c r="A139" s="77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F139" s="193"/>
      <c r="AG139" s="193"/>
      <c r="AH139" s="193"/>
      <c r="AI139" s="193"/>
      <c r="AJ139" s="193"/>
      <c r="AK139" s="77"/>
    </row>
    <row r="140" spans="1:37" ht="14.1" customHeight="1">
      <c r="A140" s="77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3"/>
      <c r="AK140" s="77"/>
    </row>
    <row r="141" spans="1:37" ht="14.1" customHeight="1">
      <c r="A141" s="77"/>
      <c r="B141" s="93" t="s">
        <v>110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</row>
    <row r="142" spans="1:37" ht="14.1" customHeight="1">
      <c r="A142" s="77"/>
      <c r="B142" s="193" t="s">
        <v>111</v>
      </c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77"/>
    </row>
    <row r="143" spans="1:37" ht="14.1" customHeight="1">
      <c r="A143" s="77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77"/>
    </row>
    <row r="144" spans="1:37" ht="14.1" customHeight="1">
      <c r="A144" s="77"/>
      <c r="B144" s="93" t="s">
        <v>112</v>
      </c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</row>
    <row r="145" spans="1:37" ht="14.1" customHeight="1">
      <c r="A145" s="77"/>
      <c r="B145" s="193" t="s">
        <v>113</v>
      </c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77"/>
    </row>
    <row r="146" spans="1:37" ht="14.1" customHeight="1">
      <c r="A146" s="77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77"/>
    </row>
    <row r="147" spans="1:37" ht="14.1" customHeight="1">
      <c r="A147" s="77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77"/>
    </row>
    <row r="148" spans="1:37" ht="14.1" customHeight="1">
      <c r="A148" s="77"/>
      <c r="B148" s="193" t="s">
        <v>114</v>
      </c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77"/>
    </row>
    <row r="149" spans="1:37" ht="14.1" customHeight="1">
      <c r="A149" s="77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77"/>
    </row>
    <row r="150" spans="1:37" ht="14.1" customHeight="1">
      <c r="A150" s="77"/>
      <c r="B150" s="93" t="s">
        <v>115</v>
      </c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</row>
    <row r="151" spans="1:37" ht="14.1" customHeight="1">
      <c r="A151" s="77"/>
      <c r="B151" s="193" t="s">
        <v>116</v>
      </c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77"/>
    </row>
    <row r="152" spans="1:37" ht="14.1" customHeight="1">
      <c r="A152" s="77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77"/>
    </row>
    <row r="153" spans="1:37" ht="14.1" customHeight="1">
      <c r="A153" s="77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77"/>
    </row>
    <row r="154" spans="1:37" ht="14.1" customHeight="1">
      <c r="A154" s="77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77"/>
    </row>
    <row r="155" spans="1:37" ht="14.1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</row>
    <row r="156" spans="1:37" ht="14.1" customHeight="1">
      <c r="A156" s="77"/>
      <c r="B156" s="191" t="s">
        <v>117</v>
      </c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77"/>
    </row>
    <row r="157" spans="1:37" ht="14.1" customHeight="1">
      <c r="A157" s="77"/>
      <c r="B157" s="193" t="s">
        <v>202</v>
      </c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77"/>
    </row>
    <row r="158" spans="1:37" ht="14.1" customHeight="1">
      <c r="A158" s="77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  <c r="AB158" s="193"/>
      <c r="AC158" s="193"/>
      <c r="AD158" s="193"/>
      <c r="AE158" s="193"/>
      <c r="AF158" s="193"/>
      <c r="AG158" s="193"/>
      <c r="AH158" s="193"/>
      <c r="AI158" s="193"/>
      <c r="AJ158" s="193"/>
      <c r="AK158" s="77"/>
    </row>
    <row r="159" spans="1:37" ht="14.1" customHeight="1">
      <c r="A159" s="77"/>
      <c r="B159" s="193" t="s">
        <v>118</v>
      </c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77"/>
    </row>
    <row r="160" spans="1:37" ht="14.1" customHeight="1">
      <c r="A160" s="77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77"/>
    </row>
    <row r="161" spans="1:37" ht="14.1" customHeight="1">
      <c r="A161" s="77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77"/>
    </row>
    <row r="162" spans="1:37" ht="14.1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</row>
    <row r="163" spans="1:37" ht="14.1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</row>
    <row r="164" spans="1:37" ht="14.1" customHeight="1">
      <c r="A164" s="77"/>
      <c r="B164" s="191" t="s">
        <v>119</v>
      </c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77"/>
    </row>
    <row r="165" spans="1:37" ht="14.1" customHeight="1">
      <c r="A165" s="77"/>
      <c r="B165" s="174" t="s">
        <v>120</v>
      </c>
      <c r="C165" s="174"/>
      <c r="D165" s="77"/>
      <c r="E165" s="77" t="s">
        <v>123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174" t="s">
        <v>126</v>
      </c>
      <c r="U165" s="174"/>
      <c r="V165" s="77"/>
      <c r="W165" s="77" t="s">
        <v>129</v>
      </c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</row>
    <row r="166" spans="1:37" ht="14.1" customHeight="1">
      <c r="A166" s="77"/>
      <c r="B166" s="174" t="s">
        <v>121</v>
      </c>
      <c r="C166" s="174"/>
      <c r="D166" s="77"/>
      <c r="E166" s="77" t="s">
        <v>124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174" t="s">
        <v>127</v>
      </c>
      <c r="U166" s="174"/>
      <c r="V166" s="77"/>
      <c r="W166" s="77" t="s">
        <v>88</v>
      </c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</row>
    <row r="167" spans="1:37" ht="14.1" customHeight="1">
      <c r="A167" s="77"/>
      <c r="B167" s="174" t="s">
        <v>122</v>
      </c>
      <c r="C167" s="174"/>
      <c r="D167" s="77"/>
      <c r="E167" s="77" t="s">
        <v>125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174" t="s">
        <v>128</v>
      </c>
      <c r="U167" s="174"/>
      <c r="V167" s="77"/>
      <c r="W167" s="77" t="s">
        <v>94</v>
      </c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</row>
    <row r="168" spans="1:37" ht="14.1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</row>
    <row r="169" spans="1:37" ht="14.1" customHeight="1">
      <c r="A169" s="77"/>
      <c r="B169" s="191" t="s">
        <v>130</v>
      </c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77"/>
      <c r="T169" s="191" t="s">
        <v>131</v>
      </c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77"/>
    </row>
    <row r="170" spans="1:37" ht="14.1" customHeight="1">
      <c r="A170" s="77"/>
      <c r="B170" s="77" t="s">
        <v>132</v>
      </c>
      <c r="C170" s="77"/>
      <c r="D170" s="77"/>
      <c r="E170" s="77"/>
      <c r="F170" s="77"/>
      <c r="G170" s="77"/>
      <c r="H170" s="77"/>
      <c r="I170" s="77"/>
      <c r="J170" s="77"/>
      <c r="K170" s="77"/>
      <c r="L170" s="174" t="s">
        <v>140</v>
      </c>
      <c r="M170" s="174"/>
      <c r="N170" s="77"/>
      <c r="O170" s="77"/>
      <c r="P170" s="77"/>
      <c r="Q170" s="178">
        <v>1</v>
      </c>
      <c r="R170" s="178"/>
      <c r="S170" s="77"/>
      <c r="T170" s="77" t="s">
        <v>148</v>
      </c>
      <c r="U170" s="77"/>
      <c r="V170" s="77"/>
      <c r="W170" s="77"/>
      <c r="X170" s="77"/>
      <c r="Y170" s="77"/>
      <c r="Z170" s="77"/>
      <c r="AA170" s="77"/>
      <c r="AB170" s="77"/>
      <c r="AC170" s="174" t="s">
        <v>151</v>
      </c>
      <c r="AD170" s="174" t="s">
        <v>151</v>
      </c>
      <c r="AE170" s="77"/>
      <c r="AF170" s="77"/>
      <c r="AG170" s="77"/>
      <c r="AH170" s="122"/>
      <c r="AI170" s="178">
        <v>1</v>
      </c>
      <c r="AJ170" s="178"/>
      <c r="AK170" s="77"/>
    </row>
    <row r="171" spans="1:37" ht="14.1" customHeight="1">
      <c r="A171" s="77"/>
      <c r="B171" s="77" t="s">
        <v>133</v>
      </c>
      <c r="C171" s="77"/>
      <c r="D171" s="77"/>
      <c r="E171" s="77"/>
      <c r="F171" s="77"/>
      <c r="G171" s="77"/>
      <c r="H171" s="77"/>
      <c r="I171" s="77"/>
      <c r="J171" s="77"/>
      <c r="K171" s="77"/>
      <c r="L171" s="174" t="s">
        <v>141</v>
      </c>
      <c r="M171" s="174"/>
      <c r="N171" s="77"/>
      <c r="O171" s="77"/>
      <c r="P171" s="77"/>
      <c r="Q171" s="178">
        <v>0.9</v>
      </c>
      <c r="R171" s="178"/>
      <c r="S171" s="77"/>
      <c r="T171" s="77" t="s">
        <v>149</v>
      </c>
      <c r="U171" s="77"/>
      <c r="V171" s="77"/>
      <c r="W171" s="77"/>
      <c r="X171" s="77"/>
      <c r="Y171" s="77"/>
      <c r="Z171" s="77"/>
      <c r="AA171" s="77"/>
      <c r="AB171" s="77"/>
      <c r="AC171" s="174" t="s">
        <v>152</v>
      </c>
      <c r="AD171" s="174" t="s">
        <v>152</v>
      </c>
      <c r="AE171" s="77"/>
      <c r="AF171" s="77"/>
      <c r="AG171" s="77"/>
      <c r="AH171" s="122"/>
      <c r="AI171" s="178">
        <v>0.9</v>
      </c>
      <c r="AJ171" s="178"/>
      <c r="AK171" s="77"/>
    </row>
    <row r="172" spans="1:37" ht="14.1" customHeight="1">
      <c r="A172" s="77"/>
      <c r="B172" s="77" t="s">
        <v>134</v>
      </c>
      <c r="C172" s="77"/>
      <c r="D172" s="77"/>
      <c r="E172" s="77"/>
      <c r="F172" s="77"/>
      <c r="G172" s="77"/>
      <c r="H172" s="77"/>
      <c r="I172" s="77"/>
      <c r="J172" s="77"/>
      <c r="K172" s="77"/>
      <c r="L172" s="174" t="s">
        <v>142</v>
      </c>
      <c r="M172" s="174"/>
      <c r="N172" s="77"/>
      <c r="O172" s="77"/>
      <c r="P172" s="77"/>
      <c r="Q172" s="178">
        <v>0.8</v>
      </c>
      <c r="R172" s="178"/>
      <c r="S172" s="77"/>
      <c r="T172" s="77" t="s">
        <v>150</v>
      </c>
      <c r="U172" s="77"/>
      <c r="V172" s="77"/>
      <c r="W172" s="77"/>
      <c r="X172" s="77"/>
      <c r="Y172" s="77"/>
      <c r="Z172" s="77"/>
      <c r="AA172" s="77"/>
      <c r="AB172" s="77"/>
      <c r="AC172" s="174" t="s">
        <v>153</v>
      </c>
      <c r="AD172" s="174" t="s">
        <v>153</v>
      </c>
      <c r="AE172" s="77"/>
      <c r="AF172" s="77"/>
      <c r="AG172" s="77"/>
      <c r="AH172" s="122"/>
      <c r="AI172" s="178">
        <v>0.8</v>
      </c>
      <c r="AJ172" s="178"/>
      <c r="AK172" s="77"/>
    </row>
    <row r="173" spans="1:37" ht="14.1" customHeight="1">
      <c r="A173" s="77"/>
      <c r="B173" s="77" t="s">
        <v>135</v>
      </c>
      <c r="C173" s="77"/>
      <c r="D173" s="77"/>
      <c r="E173" s="77"/>
      <c r="F173" s="77"/>
      <c r="G173" s="77"/>
      <c r="H173" s="77"/>
      <c r="I173" s="77"/>
      <c r="J173" s="77"/>
      <c r="K173" s="77"/>
      <c r="L173" s="174" t="s">
        <v>145</v>
      </c>
      <c r="M173" s="174"/>
      <c r="N173" s="77"/>
      <c r="O173" s="77"/>
      <c r="P173" s="77"/>
      <c r="Q173" s="178">
        <v>0.7</v>
      </c>
      <c r="R173" s="178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</row>
    <row r="174" spans="1:37" ht="14.1" customHeight="1">
      <c r="A174" s="77"/>
      <c r="B174" s="77" t="s">
        <v>136</v>
      </c>
      <c r="C174" s="77"/>
      <c r="D174" s="77"/>
      <c r="E174" s="77"/>
      <c r="F174" s="77"/>
      <c r="G174" s="77"/>
      <c r="H174" s="77"/>
      <c r="I174" s="77"/>
      <c r="J174" s="77"/>
      <c r="K174" s="77"/>
      <c r="L174" s="174" t="s">
        <v>143</v>
      </c>
      <c r="M174" s="174"/>
      <c r="N174" s="77"/>
      <c r="O174" s="77"/>
      <c r="P174" s="77"/>
      <c r="Q174" s="178">
        <v>0.6</v>
      </c>
      <c r="R174" s="178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</row>
    <row r="175" spans="1:37" ht="14.1" customHeight="1">
      <c r="A175" s="77"/>
      <c r="B175" s="77" t="s">
        <v>137</v>
      </c>
      <c r="C175" s="77"/>
      <c r="D175" s="77"/>
      <c r="E175" s="77"/>
      <c r="F175" s="77"/>
      <c r="G175" s="77"/>
      <c r="H175" s="77"/>
      <c r="I175" s="77"/>
      <c r="J175" s="77"/>
      <c r="K175" s="77"/>
      <c r="L175" s="174" t="s">
        <v>144</v>
      </c>
      <c r="M175" s="174"/>
      <c r="N175" s="77"/>
      <c r="O175" s="77"/>
      <c r="P175" s="77"/>
      <c r="Q175" s="178">
        <v>0.5</v>
      </c>
      <c r="R175" s="178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</row>
    <row r="176" spans="1:37" ht="14.1" customHeight="1">
      <c r="A176" s="77"/>
      <c r="B176" s="77" t="s">
        <v>138</v>
      </c>
      <c r="C176" s="77"/>
      <c r="D176" s="77"/>
      <c r="E176" s="77"/>
      <c r="F176" s="77"/>
      <c r="G176" s="77"/>
      <c r="H176" s="77"/>
      <c r="I176" s="77"/>
      <c r="J176" s="77"/>
      <c r="K176" s="77"/>
      <c r="L176" s="174" t="s">
        <v>146</v>
      </c>
      <c r="M176" s="174"/>
      <c r="N176" s="77"/>
      <c r="O176" s="77"/>
      <c r="P176" s="77"/>
      <c r="Q176" s="178">
        <v>0.4</v>
      </c>
      <c r="R176" s="178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</row>
    <row r="177" spans="1:37" ht="14.1" customHeight="1">
      <c r="A177" s="77"/>
      <c r="B177" s="77" t="s">
        <v>139</v>
      </c>
      <c r="C177" s="77"/>
      <c r="D177" s="77"/>
      <c r="E177" s="77"/>
      <c r="F177" s="77"/>
      <c r="G177" s="77"/>
      <c r="H177" s="77"/>
      <c r="I177" s="77"/>
      <c r="J177" s="77"/>
      <c r="K177" s="77"/>
      <c r="L177" s="174" t="s">
        <v>147</v>
      </c>
      <c r="M177" s="174"/>
      <c r="N177" s="77"/>
      <c r="O177" s="77"/>
      <c r="P177" s="77"/>
      <c r="Q177" s="178">
        <v>0.3</v>
      </c>
      <c r="R177" s="178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</row>
    <row r="178" spans="1:37" ht="14.1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</row>
    <row r="179" spans="1:37" ht="14.1" customHeight="1">
      <c r="A179" s="77"/>
      <c r="B179" s="191" t="s">
        <v>154</v>
      </c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77"/>
      <c r="T179" s="191" t="s">
        <v>155</v>
      </c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77"/>
    </row>
    <row r="180" spans="1:37" ht="14.1" customHeight="1">
      <c r="A180" s="77"/>
      <c r="B180" s="77" t="s">
        <v>156</v>
      </c>
      <c r="C180" s="77"/>
      <c r="D180" s="77"/>
      <c r="E180" s="77"/>
      <c r="F180" s="77"/>
      <c r="G180" s="77"/>
      <c r="H180" s="77"/>
      <c r="I180" s="77"/>
      <c r="J180" s="77"/>
      <c r="K180" s="77"/>
      <c r="L180" s="174" t="s">
        <v>161</v>
      </c>
      <c r="M180" s="174"/>
      <c r="N180" s="77"/>
      <c r="O180" s="77"/>
      <c r="P180" s="77"/>
      <c r="Q180" s="178">
        <v>0.85</v>
      </c>
      <c r="R180" s="178"/>
      <c r="S180" s="77"/>
      <c r="T180" s="77" t="s">
        <v>166</v>
      </c>
      <c r="U180" s="77"/>
      <c r="V180" s="77"/>
      <c r="W180" s="77"/>
      <c r="X180" s="77"/>
      <c r="Y180" s="77"/>
      <c r="Z180" s="77"/>
      <c r="AA180" s="77"/>
      <c r="AB180" s="77"/>
      <c r="AC180" s="174" t="s">
        <v>170</v>
      </c>
      <c r="AD180" s="174"/>
      <c r="AE180" s="77"/>
      <c r="AF180" s="77"/>
      <c r="AG180" s="77"/>
      <c r="AH180" s="77"/>
      <c r="AI180" s="178">
        <v>1</v>
      </c>
      <c r="AJ180" s="178"/>
      <c r="AK180" s="77"/>
    </row>
    <row r="181" spans="1:37" ht="14.1" customHeight="1">
      <c r="A181" s="77"/>
      <c r="B181" s="77" t="s">
        <v>157</v>
      </c>
      <c r="C181" s="77"/>
      <c r="D181" s="77"/>
      <c r="E181" s="77"/>
      <c r="F181" s="77"/>
      <c r="G181" s="77"/>
      <c r="H181" s="77"/>
      <c r="I181" s="77"/>
      <c r="J181" s="77"/>
      <c r="K181" s="77"/>
      <c r="L181" s="174" t="s">
        <v>162</v>
      </c>
      <c r="M181" s="174"/>
      <c r="N181" s="77"/>
      <c r="O181" s="77"/>
      <c r="P181" s="77"/>
      <c r="Q181" s="178">
        <v>1</v>
      </c>
      <c r="R181" s="178"/>
      <c r="S181" s="77"/>
      <c r="T181" s="77" t="s">
        <v>167</v>
      </c>
      <c r="U181" s="77"/>
      <c r="V181" s="77"/>
      <c r="W181" s="77"/>
      <c r="X181" s="77"/>
      <c r="Y181" s="77"/>
      <c r="Z181" s="77"/>
      <c r="AA181" s="77"/>
      <c r="AB181" s="77"/>
      <c r="AC181" s="174" t="s">
        <v>171</v>
      </c>
      <c r="AD181" s="174"/>
      <c r="AE181" s="77"/>
      <c r="AF181" s="77"/>
      <c r="AG181" s="77"/>
      <c r="AH181" s="77"/>
      <c r="AI181" s="178">
        <v>0.9</v>
      </c>
      <c r="AJ181" s="178"/>
      <c r="AK181" s="77"/>
    </row>
    <row r="182" spans="1:37" ht="14.1" customHeight="1">
      <c r="A182" s="77"/>
      <c r="B182" s="77" t="s">
        <v>158</v>
      </c>
      <c r="C182" s="77"/>
      <c r="D182" s="77"/>
      <c r="E182" s="77"/>
      <c r="F182" s="77"/>
      <c r="G182" s="77"/>
      <c r="H182" s="77"/>
      <c r="I182" s="77"/>
      <c r="J182" s="77"/>
      <c r="K182" s="77"/>
      <c r="L182" s="174" t="s">
        <v>163</v>
      </c>
      <c r="M182" s="174"/>
      <c r="N182" s="77"/>
      <c r="O182" s="77"/>
      <c r="P182" s="77"/>
      <c r="Q182" s="178">
        <v>1.1499999999999999</v>
      </c>
      <c r="R182" s="178"/>
      <c r="S182" s="77"/>
      <c r="T182" s="77" t="s">
        <v>168</v>
      </c>
      <c r="U182" s="77"/>
      <c r="V182" s="77"/>
      <c r="W182" s="77"/>
      <c r="X182" s="77"/>
      <c r="Y182" s="77"/>
      <c r="Z182" s="77"/>
      <c r="AA182" s="77"/>
      <c r="AB182" s="77"/>
      <c r="AC182" s="174" t="s">
        <v>172</v>
      </c>
      <c r="AD182" s="174"/>
      <c r="AE182" s="77"/>
      <c r="AF182" s="77"/>
      <c r="AG182" s="77"/>
      <c r="AH182" s="77"/>
      <c r="AI182" s="178">
        <v>0.9</v>
      </c>
      <c r="AJ182" s="178"/>
      <c r="AK182" s="77"/>
    </row>
    <row r="183" spans="1:37" ht="14.1" customHeight="1">
      <c r="A183" s="77"/>
      <c r="B183" s="77" t="s">
        <v>159</v>
      </c>
      <c r="C183" s="77"/>
      <c r="D183" s="77"/>
      <c r="E183" s="77"/>
      <c r="F183" s="77"/>
      <c r="G183" s="77"/>
      <c r="H183" s="77"/>
      <c r="I183" s="77"/>
      <c r="J183" s="77"/>
      <c r="K183" s="77"/>
      <c r="L183" s="174" t="s">
        <v>164</v>
      </c>
      <c r="M183" s="174"/>
      <c r="N183" s="77"/>
      <c r="O183" s="77"/>
      <c r="P183" s="77"/>
      <c r="Q183" s="178">
        <v>1.25</v>
      </c>
      <c r="R183" s="178"/>
      <c r="S183" s="77"/>
      <c r="T183" s="77" t="s">
        <v>169</v>
      </c>
      <c r="U183" s="77"/>
      <c r="V183" s="77"/>
      <c r="W183" s="77"/>
      <c r="X183" s="77"/>
      <c r="Y183" s="77"/>
      <c r="Z183" s="77"/>
      <c r="AA183" s="77"/>
      <c r="AB183" s="77"/>
      <c r="AC183" s="174" t="s">
        <v>173</v>
      </c>
      <c r="AD183" s="174"/>
      <c r="AE183" s="77"/>
      <c r="AF183" s="77"/>
      <c r="AG183" s="77"/>
      <c r="AH183" s="77"/>
      <c r="AI183" s="178">
        <v>0.8</v>
      </c>
      <c r="AJ183" s="178"/>
      <c r="AK183" s="77"/>
    </row>
    <row r="184" spans="1:37" ht="14.1" customHeight="1">
      <c r="A184" s="77"/>
      <c r="B184" s="77" t="s">
        <v>160</v>
      </c>
      <c r="C184" s="77"/>
      <c r="D184" s="77"/>
      <c r="E184" s="77"/>
      <c r="F184" s="77"/>
      <c r="G184" s="77"/>
      <c r="H184" s="77"/>
      <c r="I184" s="77"/>
      <c r="J184" s="77"/>
      <c r="K184" s="77"/>
      <c r="L184" s="174" t="s">
        <v>165</v>
      </c>
      <c r="M184" s="174"/>
      <c r="N184" s="77"/>
      <c r="O184" s="77"/>
      <c r="P184" s="77"/>
      <c r="Q184" s="178">
        <v>1.35</v>
      </c>
      <c r="R184" s="178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</row>
    <row r="185" spans="1:37" ht="14.1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</row>
    <row r="186" spans="1:37" ht="14.1" customHeight="1">
      <c r="A186" s="186">
        <v>6</v>
      </c>
      <c r="B186" s="187"/>
      <c r="D186" s="186" t="s">
        <v>174</v>
      </c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</row>
    <row r="187" spans="1:37" ht="14.1" customHeight="1">
      <c r="A187" s="188"/>
      <c r="B187" s="189"/>
      <c r="C187" s="92"/>
      <c r="D187" s="186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</row>
    <row r="188" spans="1:37" ht="14.1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</row>
    <row r="189" spans="1:37" ht="14.1" customHeight="1">
      <c r="A189" s="77"/>
      <c r="B189" s="191" t="s">
        <v>175</v>
      </c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77"/>
    </row>
    <row r="190" spans="1:37" ht="14.1" customHeight="1">
      <c r="A190" s="77"/>
      <c r="B190" s="172"/>
      <c r="C190" s="172"/>
      <c r="D190" s="172"/>
      <c r="E190" s="172"/>
      <c r="F190" s="172"/>
      <c r="G190" s="172"/>
      <c r="H190" s="172"/>
      <c r="I190" s="172">
        <v>1</v>
      </c>
      <c r="J190" s="172"/>
      <c r="K190" s="172"/>
      <c r="L190" s="172"/>
      <c r="M190" s="172"/>
      <c r="N190" s="172"/>
      <c r="O190" s="172"/>
      <c r="P190" s="172">
        <v>2</v>
      </c>
      <c r="Q190" s="172"/>
      <c r="R190" s="172"/>
      <c r="S190" s="172"/>
      <c r="T190" s="172"/>
      <c r="U190" s="172"/>
      <c r="V190" s="172"/>
      <c r="W190" s="172">
        <v>3</v>
      </c>
      <c r="X190" s="172"/>
      <c r="Y190" s="172"/>
      <c r="Z190" s="172"/>
      <c r="AA190" s="172"/>
      <c r="AB190" s="172"/>
      <c r="AC190" s="172"/>
      <c r="AD190" s="172">
        <v>4</v>
      </c>
      <c r="AE190" s="172"/>
      <c r="AF190" s="172"/>
      <c r="AG190" s="172"/>
      <c r="AH190" s="172"/>
      <c r="AI190" s="172"/>
      <c r="AJ190" s="172"/>
      <c r="AK190" s="77"/>
    </row>
    <row r="191" spans="1:37" ht="14.1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</row>
    <row r="192" spans="1:37" ht="14.1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</row>
    <row r="193" spans="1:37" ht="14.1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</row>
    <row r="194" spans="1:37" ht="14.1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</row>
    <row r="195" spans="1:37" ht="14.1" customHeight="1">
      <c r="A195" s="77"/>
      <c r="B195" s="215" t="s">
        <v>87</v>
      </c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77"/>
    </row>
    <row r="196" spans="1:37" ht="14.1" customHeight="1">
      <c r="A196" s="77"/>
      <c r="B196" s="215"/>
      <c r="C196" s="215"/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77"/>
    </row>
    <row r="197" spans="1:37" ht="14.1" customHeight="1">
      <c r="A197" s="77"/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77"/>
    </row>
    <row r="198" spans="1:37" ht="14.1" customHeight="1">
      <c r="A198" s="77"/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77"/>
    </row>
    <row r="199" spans="1:37" ht="14.1" customHeight="1">
      <c r="A199" s="77"/>
      <c r="B199" s="215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77"/>
    </row>
    <row r="200" spans="1:37" ht="14.1" customHeight="1">
      <c r="A200" s="77"/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77"/>
    </row>
    <row r="201" spans="1:37" ht="14.1" customHeight="1">
      <c r="A201" s="77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77"/>
    </row>
    <row r="202" spans="1:37" ht="14.1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</row>
    <row r="203" spans="1:37" ht="14.1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</row>
    <row r="204" spans="1:37" ht="14.1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</row>
    <row r="205" spans="1:37" ht="14.1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</row>
    <row r="206" spans="1:37" ht="14.1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</row>
    <row r="207" spans="1:37" ht="14.1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</row>
    <row r="208" spans="1:37" ht="14.1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</row>
    <row r="209" spans="1:37" ht="14.1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</row>
    <row r="210" spans="1:37" ht="14.1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</row>
    <row r="211" spans="1:37" ht="14.1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</row>
    <row r="212" spans="1:37" ht="14.1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</row>
    <row r="213" spans="1:37" ht="14.1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</row>
    <row r="214" spans="1:37" ht="14.1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</row>
    <row r="215" spans="1:37" ht="14.1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</row>
    <row r="216" spans="1:37" ht="14.1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</row>
    <row r="217" spans="1:37" ht="14.1" customHeight="1">
      <c r="A217" s="186">
        <v>7</v>
      </c>
      <c r="B217" s="187"/>
      <c r="D217" s="186" t="s">
        <v>176</v>
      </c>
      <c r="E217" s="190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</row>
    <row r="218" spans="1:37" ht="14.1" customHeight="1">
      <c r="A218" s="188"/>
      <c r="B218" s="189"/>
      <c r="C218" s="92"/>
      <c r="D218" s="186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</row>
    <row r="219" spans="1:37" ht="14.1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</row>
    <row r="220" spans="1:37" ht="14.1" customHeight="1">
      <c r="A220" s="77"/>
      <c r="B220" s="191" t="s">
        <v>10</v>
      </c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191"/>
      <c r="AH220" s="191"/>
      <c r="AI220" s="191"/>
      <c r="AJ220" s="191"/>
      <c r="AK220" s="77"/>
    </row>
    <row r="221" spans="1:37" ht="14.1" customHeight="1">
      <c r="A221" s="77"/>
      <c r="B221" s="93"/>
      <c r="C221" s="93"/>
      <c r="D221" s="172" t="s">
        <v>25</v>
      </c>
      <c r="E221" s="172"/>
      <c r="F221" s="172"/>
      <c r="G221" s="172"/>
      <c r="H221" s="172"/>
      <c r="I221" s="172">
        <v>1</v>
      </c>
      <c r="J221" s="172"/>
      <c r="K221" s="172"/>
      <c r="L221" s="172"/>
      <c r="M221" s="172"/>
      <c r="N221" s="172"/>
      <c r="O221" s="172"/>
      <c r="P221" s="172">
        <v>2</v>
      </c>
      <c r="Q221" s="172"/>
      <c r="R221" s="172"/>
      <c r="S221" s="172"/>
      <c r="T221" s="172"/>
      <c r="U221" s="172"/>
      <c r="V221" s="172"/>
      <c r="W221" s="172">
        <v>3</v>
      </c>
      <c r="X221" s="172"/>
      <c r="Y221" s="172"/>
      <c r="Z221" s="172"/>
      <c r="AA221" s="172"/>
      <c r="AB221" s="172"/>
      <c r="AC221" s="172"/>
      <c r="AD221" s="172">
        <v>4</v>
      </c>
      <c r="AE221" s="172"/>
      <c r="AF221" s="172"/>
      <c r="AG221" s="172"/>
      <c r="AH221" s="172"/>
      <c r="AI221" s="172"/>
      <c r="AJ221" s="172"/>
      <c r="AK221" s="77"/>
    </row>
    <row r="222" spans="1:37" ht="14.1" customHeight="1">
      <c r="A222" s="77"/>
      <c r="B222" s="77" t="s">
        <v>177</v>
      </c>
      <c r="C222" s="77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  <c r="AC222" s="174"/>
      <c r="AD222" s="174"/>
      <c r="AE222" s="174"/>
      <c r="AF222" s="174"/>
      <c r="AG222" s="174"/>
      <c r="AH222" s="174"/>
      <c r="AI222" s="174"/>
      <c r="AJ222" s="174"/>
      <c r="AK222" s="77"/>
    </row>
    <row r="223" spans="1:37" ht="14.1" customHeight="1">
      <c r="A223" s="77"/>
      <c r="B223" s="77" t="s">
        <v>120</v>
      </c>
      <c r="C223" s="77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74"/>
      <c r="AI223" s="174"/>
      <c r="AJ223" s="174"/>
      <c r="AK223" s="77"/>
    </row>
    <row r="224" spans="1:37" ht="14.1" customHeight="1">
      <c r="A224" s="77"/>
      <c r="B224" s="77" t="s">
        <v>121</v>
      </c>
      <c r="C224" s="77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74"/>
      <c r="AI224" s="174"/>
      <c r="AJ224" s="174"/>
      <c r="AK224" s="77"/>
    </row>
    <row r="225" spans="1:37" ht="14.1" customHeight="1">
      <c r="A225" s="77"/>
      <c r="B225" s="77" t="s">
        <v>122</v>
      </c>
      <c r="C225" s="77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77"/>
    </row>
    <row r="226" spans="1:37" ht="14.1" customHeight="1">
      <c r="A226" s="77"/>
      <c r="B226" s="77" t="s">
        <v>126</v>
      </c>
      <c r="C226" s="77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74"/>
      <c r="AI226" s="174"/>
      <c r="AJ226" s="174"/>
      <c r="AK226" s="77"/>
    </row>
    <row r="227" spans="1:37" ht="14.1" customHeight="1">
      <c r="A227" s="77"/>
      <c r="B227" s="77" t="s">
        <v>178</v>
      </c>
      <c r="C227" s="77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77"/>
    </row>
    <row r="228" spans="1:37" ht="14.1" customHeight="1">
      <c r="A228" s="77"/>
      <c r="B228" s="77" t="s">
        <v>179</v>
      </c>
      <c r="C228" s="77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77"/>
    </row>
    <row r="229" spans="1:37" ht="14.1" customHeight="1">
      <c r="A229" s="77"/>
      <c r="B229" s="77" t="s">
        <v>180</v>
      </c>
      <c r="C229" s="77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174"/>
      <c r="AG229" s="174"/>
      <c r="AH229" s="174"/>
      <c r="AI229" s="174"/>
      <c r="AJ229" s="174"/>
      <c r="AK229" s="77"/>
    </row>
    <row r="230" spans="1:37" ht="14.1" customHeight="1">
      <c r="A230" s="77"/>
      <c r="B230" s="77" t="s">
        <v>181</v>
      </c>
      <c r="C230" s="77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77"/>
    </row>
    <row r="231" spans="1:37" ht="14.1" customHeight="1">
      <c r="A231" s="77"/>
      <c r="B231" s="123" t="s">
        <v>182</v>
      </c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178">
        <v>0</v>
      </c>
      <c r="N231" s="178"/>
      <c r="O231" s="178"/>
      <c r="P231" s="77"/>
      <c r="Q231" s="77"/>
      <c r="R231" s="77"/>
      <c r="S231" s="77"/>
      <c r="T231" s="178">
        <v>0</v>
      </c>
      <c r="U231" s="178"/>
      <c r="V231" s="178"/>
      <c r="W231" s="77"/>
      <c r="X231" s="77"/>
      <c r="Y231" s="77"/>
      <c r="Z231" s="77"/>
      <c r="AA231" s="178">
        <v>0</v>
      </c>
      <c r="AB231" s="178"/>
      <c r="AC231" s="178"/>
      <c r="AD231" s="77"/>
      <c r="AE231" s="77"/>
      <c r="AF231" s="77"/>
      <c r="AG231" s="77"/>
      <c r="AH231" s="178">
        <v>0</v>
      </c>
      <c r="AI231" s="178"/>
      <c r="AJ231" s="178"/>
      <c r="AK231" s="77"/>
    </row>
    <row r="232" spans="1:37" ht="14.1" customHeight="1">
      <c r="A232" s="77"/>
      <c r="B232" s="123" t="s">
        <v>183</v>
      </c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178">
        <v>0</v>
      </c>
      <c r="N232" s="178"/>
      <c r="O232" s="178"/>
      <c r="P232" s="77"/>
      <c r="Q232" s="77"/>
      <c r="R232" s="77"/>
      <c r="S232" s="77"/>
      <c r="T232" s="178">
        <v>0</v>
      </c>
      <c r="U232" s="178"/>
      <c r="V232" s="178"/>
      <c r="W232" s="77"/>
      <c r="X232" s="77"/>
      <c r="Y232" s="77"/>
      <c r="Z232" s="77"/>
      <c r="AA232" s="178">
        <v>0</v>
      </c>
      <c r="AB232" s="178"/>
      <c r="AC232" s="178"/>
      <c r="AD232" s="77"/>
      <c r="AE232" s="77"/>
      <c r="AF232" s="77"/>
      <c r="AG232" s="77"/>
      <c r="AH232" s="178">
        <v>0</v>
      </c>
      <c r="AI232" s="178"/>
      <c r="AJ232" s="178"/>
      <c r="AK232" s="77"/>
    </row>
    <row r="233" spans="1:37" ht="14.1" customHeight="1">
      <c r="A233" s="77"/>
      <c r="B233" s="77"/>
      <c r="C233" s="77"/>
      <c r="D233" s="77"/>
      <c r="E233" s="77"/>
      <c r="F233" s="77"/>
      <c r="G233" s="77"/>
      <c r="H233" s="77"/>
      <c r="I233" s="174" t="s">
        <v>185</v>
      </c>
      <c r="J233" s="174"/>
      <c r="K233" s="174"/>
      <c r="L233" s="174"/>
      <c r="M233" s="77"/>
      <c r="N233" s="216">
        <v>0</v>
      </c>
      <c r="O233" s="216"/>
      <c r="P233" s="216"/>
      <c r="Q233" s="216"/>
      <c r="R233" s="77"/>
      <c r="S233" s="77"/>
      <c r="T233" s="77" t="s">
        <v>184</v>
      </c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217">
        <v>0</v>
      </c>
      <c r="AF233" s="217"/>
      <c r="AG233" s="217"/>
      <c r="AH233" s="217"/>
      <c r="AI233" s="217"/>
      <c r="AJ233" s="217"/>
      <c r="AK233" s="77"/>
    </row>
    <row r="234" spans="1:37" ht="14.1" customHeight="1">
      <c r="A234" s="77"/>
      <c r="B234" s="77"/>
      <c r="C234" s="77"/>
      <c r="D234" s="77"/>
      <c r="E234" s="77"/>
      <c r="F234" s="77"/>
      <c r="G234" s="77"/>
      <c r="H234" s="77"/>
      <c r="I234" s="174" t="s">
        <v>186</v>
      </c>
      <c r="J234" s="174"/>
      <c r="K234" s="174"/>
      <c r="L234" s="174"/>
      <c r="M234" s="77"/>
      <c r="N234" s="220">
        <v>1</v>
      </c>
      <c r="O234" s="220"/>
      <c r="P234" s="220"/>
      <c r="Q234" s="220"/>
      <c r="R234" s="77"/>
      <c r="S234" s="77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77"/>
      <c r="AE234" s="77"/>
      <c r="AF234" s="77"/>
      <c r="AG234" s="77"/>
      <c r="AH234" s="77"/>
      <c r="AI234" s="77"/>
      <c r="AJ234" s="77"/>
      <c r="AK234" s="77"/>
    </row>
    <row r="235" spans="1:37" ht="14.1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221" t="s">
        <v>187</v>
      </c>
      <c r="S235" s="221"/>
      <c r="T235" s="221"/>
      <c r="U235" s="221"/>
      <c r="V235" s="221"/>
      <c r="W235" s="221"/>
      <c r="X235" s="221"/>
      <c r="Y235" s="221"/>
      <c r="Z235" s="221"/>
      <c r="AA235" s="221"/>
      <c r="AB235" s="221"/>
      <c r="AC235" s="221"/>
      <c r="AD235" s="222" t="s">
        <v>87</v>
      </c>
      <c r="AE235" s="222"/>
      <c r="AF235" s="222"/>
      <c r="AG235" s="222"/>
      <c r="AH235" s="222"/>
      <c r="AI235" s="222"/>
      <c r="AJ235" s="222"/>
      <c r="AK235" s="77"/>
    </row>
    <row r="236" spans="1:37" ht="14.1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221"/>
      <c r="S236" s="221"/>
      <c r="T236" s="221"/>
      <c r="U236" s="221"/>
      <c r="V236" s="221"/>
      <c r="W236" s="221"/>
      <c r="X236" s="221"/>
      <c r="Y236" s="221"/>
      <c r="Z236" s="221"/>
      <c r="AA236" s="221"/>
      <c r="AB236" s="221"/>
      <c r="AC236" s="221"/>
      <c r="AD236" s="222"/>
      <c r="AE236" s="222"/>
      <c r="AF236" s="222"/>
      <c r="AG236" s="222"/>
      <c r="AH236" s="222"/>
      <c r="AI236" s="222"/>
      <c r="AJ236" s="222"/>
      <c r="AK236" s="77"/>
    </row>
    <row r="237" spans="1:37" ht="14.1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</row>
    <row r="238" spans="1:37" ht="14.1" customHeight="1">
      <c r="A238" s="186">
        <v>8</v>
      </c>
      <c r="B238" s="187"/>
      <c r="D238" s="186" t="s">
        <v>188</v>
      </c>
      <c r="E238" s="190"/>
      <c r="F238" s="190"/>
      <c r="G238" s="190"/>
      <c r="H238" s="190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</row>
    <row r="239" spans="1:37" ht="14.1" customHeight="1">
      <c r="A239" s="188"/>
      <c r="B239" s="189"/>
      <c r="C239" s="92"/>
      <c r="D239" s="186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</row>
    <row r="240" spans="1:37" ht="14.1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</row>
    <row r="241" spans="1:47" ht="14.1" customHeight="1">
      <c r="A241" s="77"/>
      <c r="B241" s="191" t="s">
        <v>10</v>
      </c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77"/>
    </row>
    <row r="242" spans="1:47" ht="14.1" customHeight="1">
      <c r="A242" s="77"/>
      <c r="B242" s="174" t="s">
        <v>189</v>
      </c>
      <c r="C242" s="174"/>
      <c r="D242" s="174"/>
      <c r="E242" s="174"/>
      <c r="F242" s="174"/>
      <c r="G242" s="174"/>
      <c r="H242" s="174"/>
      <c r="I242" s="174" t="s">
        <v>190</v>
      </c>
      <c r="J242" s="174"/>
      <c r="K242" s="174"/>
      <c r="L242" s="174"/>
      <c r="M242" s="174"/>
      <c r="N242" s="174"/>
      <c r="O242" s="174"/>
      <c r="P242" s="174" t="s">
        <v>192</v>
      </c>
      <c r="Q242" s="174"/>
      <c r="R242" s="174"/>
      <c r="S242" s="174"/>
      <c r="T242" s="174"/>
      <c r="U242" s="174"/>
      <c r="V242" s="174"/>
      <c r="W242" s="174" t="s">
        <v>191</v>
      </c>
      <c r="X242" s="174"/>
      <c r="Y242" s="174"/>
      <c r="Z242" s="174"/>
      <c r="AA242" s="174"/>
      <c r="AB242" s="174"/>
      <c r="AC242" s="174"/>
      <c r="AD242" s="174" t="s">
        <v>193</v>
      </c>
      <c r="AE242" s="174"/>
      <c r="AF242" s="174"/>
      <c r="AG242" s="174"/>
      <c r="AH242" s="174"/>
      <c r="AI242" s="174"/>
      <c r="AJ242" s="174"/>
      <c r="AK242" s="77"/>
    </row>
    <row r="243" spans="1:47" ht="14.1" customHeight="1">
      <c r="A243" s="77"/>
      <c r="B243" s="174" t="s">
        <v>242</v>
      </c>
      <c r="C243" s="174"/>
      <c r="D243" s="174"/>
      <c r="E243" s="174"/>
      <c r="F243" s="174"/>
      <c r="G243" s="174"/>
      <c r="H243" s="174"/>
      <c r="I243" s="216">
        <v>2484.9299999999998</v>
      </c>
      <c r="J243" s="216"/>
      <c r="K243" s="216"/>
      <c r="L243" s="216"/>
      <c r="M243" s="216"/>
      <c r="N243" s="216"/>
      <c r="O243" s="216"/>
      <c r="P243" s="176">
        <v>12000</v>
      </c>
      <c r="Q243" s="176"/>
      <c r="R243" s="176"/>
      <c r="S243" s="176"/>
      <c r="T243" s="176"/>
      <c r="U243" s="176"/>
      <c r="V243" s="176"/>
      <c r="W243" s="223">
        <v>1</v>
      </c>
      <c r="X243" s="223"/>
      <c r="Y243" s="223"/>
      <c r="Z243" s="223"/>
      <c r="AA243" s="223"/>
      <c r="AB243" s="223"/>
      <c r="AC243" s="223"/>
      <c r="AD243" s="176">
        <f>I243*P243*W243</f>
        <v>29819159.999999996</v>
      </c>
      <c r="AE243" s="176"/>
      <c r="AF243" s="176"/>
      <c r="AG243" s="176"/>
      <c r="AH243" s="176"/>
      <c r="AI243" s="176"/>
      <c r="AJ243" s="176"/>
      <c r="AK243" s="77"/>
    </row>
    <row r="244" spans="1:47" ht="14.1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218" t="s">
        <v>187</v>
      </c>
      <c r="U244" s="218"/>
      <c r="V244" s="218"/>
      <c r="W244" s="218"/>
      <c r="X244" s="218"/>
      <c r="Y244" s="218"/>
      <c r="Z244" s="218"/>
      <c r="AA244" s="218"/>
      <c r="AB244" s="218"/>
      <c r="AC244" s="219">
        <f>AD243</f>
        <v>29819159.999999996</v>
      </c>
      <c r="AD244" s="218"/>
      <c r="AE244" s="218"/>
      <c r="AF244" s="218"/>
      <c r="AG244" s="218"/>
      <c r="AH244" s="218"/>
      <c r="AI244" s="218"/>
      <c r="AJ244" s="218"/>
      <c r="AK244" s="77"/>
    </row>
    <row r="245" spans="1:47" ht="14.1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</row>
    <row r="246" spans="1:47" ht="14.1" customHeight="1">
      <c r="A246" s="77"/>
      <c r="B246" s="191" t="s">
        <v>243</v>
      </c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77"/>
    </row>
    <row r="247" spans="1:47" ht="14.1" customHeight="1">
      <c r="A247" s="77"/>
      <c r="B247" s="174" t="s">
        <v>189</v>
      </c>
      <c r="C247" s="174"/>
      <c r="D247" s="174"/>
      <c r="E247" s="174"/>
      <c r="F247" s="174"/>
      <c r="G247" s="174"/>
      <c r="H247" s="174" t="s">
        <v>190</v>
      </c>
      <c r="I247" s="174"/>
      <c r="J247" s="174"/>
      <c r="K247" s="174"/>
      <c r="L247" s="174"/>
      <c r="M247" s="174" t="s">
        <v>209</v>
      </c>
      <c r="N247" s="174"/>
      <c r="O247" s="174"/>
      <c r="P247" s="174"/>
      <c r="Q247" s="174" t="s">
        <v>214</v>
      </c>
      <c r="R247" s="174"/>
      <c r="S247" s="174"/>
      <c r="T247" s="174" t="s">
        <v>215</v>
      </c>
      <c r="U247" s="174"/>
      <c r="V247" s="174"/>
      <c r="W247" s="174" t="s">
        <v>216</v>
      </c>
      <c r="X247" s="174"/>
      <c r="Y247" s="174"/>
      <c r="Z247" s="174" t="s">
        <v>217</v>
      </c>
      <c r="AA247" s="174"/>
      <c r="AB247" s="174"/>
      <c r="AC247" s="174" t="s">
        <v>218</v>
      </c>
      <c r="AD247" s="174"/>
      <c r="AE247" s="174"/>
      <c r="AF247" s="174"/>
      <c r="AG247" s="174"/>
      <c r="AH247" s="174"/>
      <c r="AI247" s="174"/>
      <c r="AJ247" s="174"/>
      <c r="AK247" s="77"/>
      <c r="AQ247" s="77"/>
      <c r="AU247" s="125"/>
    </row>
    <row r="248" spans="1:47" ht="14.1" customHeight="1">
      <c r="A248" s="145" t="s">
        <v>405</v>
      </c>
      <c r="B248" s="180" t="s">
        <v>403</v>
      </c>
      <c r="C248" s="180"/>
      <c r="D248" s="180"/>
      <c r="E248" s="180"/>
      <c r="F248" s="180"/>
      <c r="G248" s="180"/>
      <c r="H248" s="181">
        <v>2461.37</v>
      </c>
      <c r="I248" s="181"/>
      <c r="J248" s="181"/>
      <c r="K248" s="181"/>
      <c r="L248" s="181"/>
      <c r="M248" s="225">
        <v>15672.99</v>
      </c>
      <c r="N248" s="225"/>
      <c r="O248" s="225"/>
      <c r="P248" s="225"/>
      <c r="Q248" s="179">
        <v>0.89700000000000002</v>
      </c>
      <c r="R248" s="179"/>
      <c r="S248" s="179"/>
      <c r="T248" s="182">
        <v>0.98</v>
      </c>
      <c r="U248" s="182"/>
      <c r="V248" s="182"/>
      <c r="W248" s="179">
        <v>0.85</v>
      </c>
      <c r="X248" s="179"/>
      <c r="Y248" s="179"/>
      <c r="Z248" s="179">
        <f t="shared" ref="Z248:Z276" si="0">Q248*T248*W248</f>
        <v>0.74720099999999989</v>
      </c>
      <c r="AA248" s="179"/>
      <c r="AB248" s="179"/>
      <c r="AC248" s="183">
        <f t="shared" ref="AC248:AC276" si="1">H248*M248*Z248</f>
        <v>28824793.447542749</v>
      </c>
      <c r="AD248" s="183"/>
      <c r="AE248" s="183"/>
      <c r="AF248" s="183"/>
      <c r="AG248" s="183"/>
      <c r="AH248" s="183"/>
      <c r="AI248" s="183"/>
      <c r="AJ248" s="183"/>
      <c r="AK248" s="77"/>
      <c r="AM248" s="74" t="s">
        <v>221</v>
      </c>
      <c r="AN248" s="74" t="s">
        <v>404</v>
      </c>
      <c r="AQ248" s="77"/>
      <c r="AU248" s="126"/>
    </row>
    <row r="249" spans="1:47" ht="14.1" customHeight="1">
      <c r="A249" s="145" t="s">
        <v>406</v>
      </c>
      <c r="B249" s="174" t="s">
        <v>256</v>
      </c>
      <c r="C249" s="174"/>
      <c r="D249" s="174"/>
      <c r="E249" s="174"/>
      <c r="F249" s="174"/>
      <c r="G249" s="174"/>
      <c r="H249" s="175">
        <f>100+100+125.15+36.32+116.3+170.6</f>
        <v>648.37</v>
      </c>
      <c r="I249" s="175"/>
      <c r="J249" s="175"/>
      <c r="K249" s="175"/>
      <c r="L249" s="175"/>
      <c r="M249" s="238">
        <v>16619.189999999999</v>
      </c>
      <c r="N249" s="238"/>
      <c r="O249" s="238"/>
      <c r="P249" s="238"/>
      <c r="Q249" s="177">
        <v>0.89700000000000002</v>
      </c>
      <c r="R249" s="177"/>
      <c r="S249" s="177"/>
      <c r="T249" s="178">
        <v>0.98</v>
      </c>
      <c r="U249" s="178"/>
      <c r="V249" s="178"/>
      <c r="W249" s="179">
        <v>0.85</v>
      </c>
      <c r="X249" s="179"/>
      <c r="Y249" s="179"/>
      <c r="Z249" s="177">
        <f t="shared" si="0"/>
        <v>0.74720099999999989</v>
      </c>
      <c r="AA249" s="177"/>
      <c r="AB249" s="177"/>
      <c r="AC249" s="176">
        <f t="shared" si="1"/>
        <v>8051377.8647923777</v>
      </c>
      <c r="AD249" s="176"/>
      <c r="AE249" s="176"/>
      <c r="AF249" s="176"/>
      <c r="AG249" s="176"/>
      <c r="AH249" s="176"/>
      <c r="AI249" s="176"/>
      <c r="AJ249" s="176"/>
      <c r="AK249" s="77"/>
      <c r="AQ249" s="77"/>
      <c r="AU249" s="126"/>
    </row>
    <row r="250" spans="1:47" ht="14.1" customHeight="1">
      <c r="A250" s="145" t="s">
        <v>406</v>
      </c>
      <c r="B250" s="174" t="s">
        <v>244</v>
      </c>
      <c r="C250" s="174"/>
      <c r="D250" s="174"/>
      <c r="E250" s="174"/>
      <c r="F250" s="174"/>
      <c r="G250" s="174"/>
      <c r="H250" s="175">
        <v>938.33</v>
      </c>
      <c r="I250" s="175"/>
      <c r="J250" s="175"/>
      <c r="K250" s="175"/>
      <c r="L250" s="175"/>
      <c r="M250" s="238">
        <v>5831.54</v>
      </c>
      <c r="N250" s="238"/>
      <c r="O250" s="238"/>
      <c r="P250" s="238"/>
      <c r="Q250" s="177">
        <v>0.89700000000000002</v>
      </c>
      <c r="R250" s="177"/>
      <c r="S250" s="177"/>
      <c r="T250" s="178">
        <v>0.98</v>
      </c>
      <c r="U250" s="178"/>
      <c r="V250" s="178"/>
      <c r="W250" s="179">
        <v>0.85</v>
      </c>
      <c r="X250" s="179"/>
      <c r="Y250" s="179"/>
      <c r="Z250" s="177">
        <f t="shared" si="0"/>
        <v>0.74720099999999989</v>
      </c>
      <c r="AA250" s="177"/>
      <c r="AB250" s="177"/>
      <c r="AC250" s="176">
        <f t="shared" si="1"/>
        <v>4088615.8230599677</v>
      </c>
      <c r="AD250" s="176"/>
      <c r="AE250" s="176"/>
      <c r="AF250" s="176"/>
      <c r="AG250" s="176"/>
      <c r="AH250" s="176"/>
      <c r="AI250" s="176"/>
      <c r="AJ250" s="176"/>
      <c r="AK250" s="77"/>
      <c r="AQ250" s="77"/>
      <c r="AU250" s="126"/>
    </row>
    <row r="251" spans="1:47" ht="14.1" customHeight="1">
      <c r="A251" s="145" t="s">
        <v>406</v>
      </c>
      <c r="B251" s="174" t="s">
        <v>407</v>
      </c>
      <c r="C251" s="174"/>
      <c r="D251" s="174"/>
      <c r="E251" s="174"/>
      <c r="F251" s="174"/>
      <c r="G251" s="174"/>
      <c r="H251" s="175">
        <v>92.06</v>
      </c>
      <c r="I251" s="175"/>
      <c r="J251" s="175"/>
      <c r="K251" s="175"/>
      <c r="L251" s="175"/>
      <c r="M251" s="238">
        <v>9626.43</v>
      </c>
      <c r="N251" s="238"/>
      <c r="O251" s="238"/>
      <c r="P251" s="238"/>
      <c r="Q251" s="177">
        <v>0.89700000000000002</v>
      </c>
      <c r="R251" s="177"/>
      <c r="S251" s="177"/>
      <c r="T251" s="178">
        <v>0.98</v>
      </c>
      <c r="U251" s="178"/>
      <c r="V251" s="178"/>
      <c r="W251" s="179">
        <v>0.85</v>
      </c>
      <c r="X251" s="179"/>
      <c r="Y251" s="179"/>
      <c r="Z251" s="177">
        <f t="shared" si="0"/>
        <v>0.74720099999999989</v>
      </c>
      <c r="AA251" s="177"/>
      <c r="AB251" s="177"/>
      <c r="AC251" s="176">
        <f t="shared" si="1"/>
        <v>662176.35995090578</v>
      </c>
      <c r="AD251" s="176"/>
      <c r="AE251" s="176"/>
      <c r="AF251" s="176"/>
      <c r="AG251" s="176"/>
      <c r="AH251" s="176"/>
      <c r="AI251" s="176"/>
      <c r="AJ251" s="176"/>
      <c r="AK251" s="77"/>
      <c r="AQ251" s="77"/>
      <c r="AU251" s="126"/>
    </row>
    <row r="252" spans="1:47" ht="14.1" customHeight="1">
      <c r="A252" s="145" t="s">
        <v>406</v>
      </c>
      <c r="B252" s="174" t="s">
        <v>263</v>
      </c>
      <c r="C252" s="174"/>
      <c r="D252" s="174"/>
      <c r="E252" s="174"/>
      <c r="F252" s="174"/>
      <c r="G252" s="174"/>
      <c r="H252" s="175">
        <v>112.39</v>
      </c>
      <c r="I252" s="175"/>
      <c r="J252" s="175"/>
      <c r="K252" s="175"/>
      <c r="L252" s="175"/>
      <c r="M252" s="238">
        <v>9626.43</v>
      </c>
      <c r="N252" s="238"/>
      <c r="O252" s="238"/>
      <c r="P252" s="238"/>
      <c r="Q252" s="177">
        <v>0.89700000000000002</v>
      </c>
      <c r="R252" s="177"/>
      <c r="S252" s="177"/>
      <c r="T252" s="178">
        <v>0.98</v>
      </c>
      <c r="U252" s="178"/>
      <c r="V252" s="178"/>
      <c r="W252" s="179">
        <v>0.85</v>
      </c>
      <c r="X252" s="179"/>
      <c r="Y252" s="179"/>
      <c r="Z252" s="177">
        <f t="shared" si="0"/>
        <v>0.74720099999999989</v>
      </c>
      <c r="AA252" s="177"/>
      <c r="AB252" s="177"/>
      <c r="AC252" s="176">
        <f t="shared" si="1"/>
        <v>808407.5721799077</v>
      </c>
      <c r="AD252" s="176"/>
      <c r="AE252" s="176"/>
      <c r="AF252" s="176"/>
      <c r="AG252" s="176"/>
      <c r="AH252" s="176"/>
      <c r="AI252" s="176"/>
      <c r="AJ252" s="176"/>
      <c r="AK252" s="77"/>
      <c r="AQ252" s="77"/>
      <c r="AU252" s="126"/>
    </row>
    <row r="253" spans="1:47" ht="14.1" customHeight="1">
      <c r="A253" s="145" t="s">
        <v>406</v>
      </c>
      <c r="B253" s="174" t="s">
        <v>408</v>
      </c>
      <c r="C253" s="174"/>
      <c r="D253" s="174"/>
      <c r="E253" s="174"/>
      <c r="F253" s="174"/>
      <c r="G253" s="174"/>
      <c r="H253" s="175">
        <v>188.63</v>
      </c>
      <c r="I253" s="175"/>
      <c r="J253" s="175"/>
      <c r="K253" s="175"/>
      <c r="L253" s="175"/>
      <c r="M253" s="238">
        <v>16619.189999999999</v>
      </c>
      <c r="N253" s="238"/>
      <c r="O253" s="238"/>
      <c r="P253" s="238"/>
      <c r="Q253" s="177">
        <v>0.89700000000000002</v>
      </c>
      <c r="R253" s="177"/>
      <c r="S253" s="177"/>
      <c r="T253" s="178">
        <v>0.98</v>
      </c>
      <c r="U253" s="178"/>
      <c r="V253" s="178"/>
      <c r="W253" s="179">
        <v>0.85</v>
      </c>
      <c r="X253" s="179"/>
      <c r="Y253" s="179"/>
      <c r="Z253" s="177">
        <f t="shared" si="0"/>
        <v>0.74720099999999989</v>
      </c>
      <c r="AA253" s="177"/>
      <c r="AB253" s="177"/>
      <c r="AC253" s="176">
        <f t="shared" si="1"/>
        <v>2342383.834285649</v>
      </c>
      <c r="AD253" s="176"/>
      <c r="AE253" s="176"/>
      <c r="AF253" s="176"/>
      <c r="AG253" s="176"/>
      <c r="AH253" s="176"/>
      <c r="AI253" s="176"/>
      <c r="AJ253" s="176"/>
      <c r="AK253" s="77"/>
      <c r="AQ253" s="77"/>
      <c r="AU253" s="126"/>
    </row>
    <row r="254" spans="1:47" ht="14.1" customHeight="1">
      <c r="A254" s="145" t="s">
        <v>406</v>
      </c>
      <c r="B254" s="174" t="s">
        <v>255</v>
      </c>
      <c r="C254" s="174"/>
      <c r="D254" s="174"/>
      <c r="E254" s="174"/>
      <c r="F254" s="174"/>
      <c r="G254" s="174"/>
      <c r="H254" s="175">
        <v>188.63</v>
      </c>
      <c r="I254" s="175"/>
      <c r="J254" s="175"/>
      <c r="K254" s="175"/>
      <c r="L254" s="175"/>
      <c r="M254" s="238">
        <v>16619.189999999999</v>
      </c>
      <c r="N254" s="238"/>
      <c r="O254" s="238"/>
      <c r="P254" s="238"/>
      <c r="Q254" s="177">
        <v>0.89700000000000002</v>
      </c>
      <c r="R254" s="177"/>
      <c r="S254" s="177"/>
      <c r="T254" s="178">
        <v>0.98</v>
      </c>
      <c r="U254" s="178"/>
      <c r="V254" s="178"/>
      <c r="W254" s="179">
        <v>0.85</v>
      </c>
      <c r="X254" s="179"/>
      <c r="Y254" s="179"/>
      <c r="Z254" s="177">
        <f t="shared" si="0"/>
        <v>0.74720099999999989</v>
      </c>
      <c r="AA254" s="177"/>
      <c r="AB254" s="177"/>
      <c r="AC254" s="176">
        <f t="shared" si="1"/>
        <v>2342383.834285649</v>
      </c>
      <c r="AD254" s="176"/>
      <c r="AE254" s="176"/>
      <c r="AF254" s="176"/>
      <c r="AG254" s="176"/>
      <c r="AH254" s="176"/>
      <c r="AI254" s="176"/>
      <c r="AJ254" s="176"/>
      <c r="AK254" s="77"/>
      <c r="AQ254" s="77"/>
      <c r="AU254" s="126"/>
    </row>
    <row r="255" spans="1:47" ht="14.1" customHeight="1">
      <c r="A255" s="145" t="s">
        <v>406</v>
      </c>
      <c r="B255" s="180" t="s">
        <v>409</v>
      </c>
      <c r="C255" s="180"/>
      <c r="D255" s="180"/>
      <c r="E255" s="180"/>
      <c r="F255" s="180"/>
      <c r="G255" s="180"/>
      <c r="H255" s="181">
        <v>48.43</v>
      </c>
      <c r="I255" s="181"/>
      <c r="J255" s="181"/>
      <c r="K255" s="181"/>
      <c r="L255" s="181"/>
      <c r="M255" s="238">
        <v>5831.54</v>
      </c>
      <c r="N255" s="238"/>
      <c r="O255" s="238"/>
      <c r="P255" s="238"/>
      <c r="Q255" s="179">
        <v>0.89700000000000002</v>
      </c>
      <c r="R255" s="179"/>
      <c r="S255" s="179"/>
      <c r="T255" s="182">
        <v>0.98</v>
      </c>
      <c r="U255" s="182"/>
      <c r="V255" s="182"/>
      <c r="W255" s="179">
        <v>0.85</v>
      </c>
      <c r="X255" s="179"/>
      <c r="Y255" s="179"/>
      <c r="Z255" s="179">
        <f t="shared" si="0"/>
        <v>0.74720099999999989</v>
      </c>
      <c r="AA255" s="179"/>
      <c r="AB255" s="179"/>
      <c r="AC255" s="183">
        <f t="shared" si="1"/>
        <v>211025.61392132216</v>
      </c>
      <c r="AD255" s="183"/>
      <c r="AE255" s="183"/>
      <c r="AF255" s="183"/>
      <c r="AG255" s="183"/>
      <c r="AH255" s="183"/>
      <c r="AI255" s="183"/>
      <c r="AJ255" s="183"/>
      <c r="AK255" s="77"/>
      <c r="AQ255" s="77"/>
      <c r="AU255" s="126"/>
    </row>
    <row r="256" spans="1:47" ht="14.1" customHeight="1">
      <c r="A256" s="145" t="s">
        <v>411</v>
      </c>
      <c r="B256" s="174" t="s">
        <v>256</v>
      </c>
      <c r="C256" s="174"/>
      <c r="D256" s="174"/>
      <c r="E256" s="174"/>
      <c r="F256" s="174"/>
      <c r="G256" s="174"/>
      <c r="H256" s="175">
        <f>46+39.46+37.86+37.86+37.86+37.86+40.32+40.32+32.23+29.08+37.849+89.05+80.39+80.39+80.39+81.21</f>
        <v>828.12900000000002</v>
      </c>
      <c r="I256" s="175"/>
      <c r="J256" s="175"/>
      <c r="K256" s="175"/>
      <c r="L256" s="175"/>
      <c r="M256" s="238">
        <v>16619.189999999999</v>
      </c>
      <c r="N256" s="238"/>
      <c r="O256" s="238"/>
      <c r="P256" s="238"/>
      <c r="Q256" s="177">
        <v>0.89700000000000002</v>
      </c>
      <c r="R256" s="177"/>
      <c r="S256" s="177"/>
      <c r="T256" s="178">
        <v>0.98</v>
      </c>
      <c r="U256" s="178"/>
      <c r="V256" s="178"/>
      <c r="W256" s="179">
        <v>0.85</v>
      </c>
      <c r="X256" s="179"/>
      <c r="Y256" s="179"/>
      <c r="Z256" s="177">
        <f t="shared" si="0"/>
        <v>0.74720099999999989</v>
      </c>
      <c r="AA256" s="177"/>
      <c r="AB256" s="177"/>
      <c r="AC256" s="176">
        <f t="shared" si="1"/>
        <v>10283602.726518266</v>
      </c>
      <c r="AD256" s="176"/>
      <c r="AE256" s="176"/>
      <c r="AF256" s="176"/>
      <c r="AG256" s="176"/>
      <c r="AH256" s="176"/>
      <c r="AI256" s="176"/>
      <c r="AJ256" s="176"/>
      <c r="AK256" s="77"/>
      <c r="AQ256" s="77"/>
      <c r="AU256" s="126"/>
    </row>
    <row r="257" spans="1:47" ht="14.1" customHeight="1">
      <c r="A257" s="145" t="s">
        <v>411</v>
      </c>
      <c r="B257" s="180" t="s">
        <v>410</v>
      </c>
      <c r="C257" s="180"/>
      <c r="D257" s="180"/>
      <c r="E257" s="180"/>
      <c r="F257" s="180"/>
      <c r="G257" s="180"/>
      <c r="H257" s="181">
        <v>93.55</v>
      </c>
      <c r="I257" s="181"/>
      <c r="J257" s="181"/>
      <c r="K257" s="181"/>
      <c r="L257" s="181"/>
      <c r="M257" s="225">
        <v>12939.93</v>
      </c>
      <c r="N257" s="225"/>
      <c r="O257" s="225"/>
      <c r="P257" s="225"/>
      <c r="Q257" s="179">
        <v>0.89700000000000002</v>
      </c>
      <c r="R257" s="179"/>
      <c r="S257" s="179"/>
      <c r="T257" s="182">
        <v>0.98</v>
      </c>
      <c r="U257" s="182"/>
      <c r="V257" s="182"/>
      <c r="W257" s="179">
        <v>0.85</v>
      </c>
      <c r="X257" s="179"/>
      <c r="Y257" s="179"/>
      <c r="Z257" s="179">
        <f t="shared" si="0"/>
        <v>0.74720099999999989</v>
      </c>
      <c r="AA257" s="179"/>
      <c r="AB257" s="179"/>
      <c r="AC257" s="183">
        <f t="shared" si="1"/>
        <v>904509.56389125134</v>
      </c>
      <c r="AD257" s="183"/>
      <c r="AE257" s="183"/>
      <c r="AF257" s="183"/>
      <c r="AG257" s="183"/>
      <c r="AH257" s="183"/>
      <c r="AI257" s="183"/>
      <c r="AJ257" s="183"/>
      <c r="AK257" s="77"/>
      <c r="AQ257" s="77"/>
      <c r="AU257" s="126"/>
    </row>
    <row r="258" spans="1:47" ht="14.1" customHeight="1">
      <c r="A258" s="145" t="s">
        <v>412</v>
      </c>
      <c r="B258" s="174" t="s">
        <v>256</v>
      </c>
      <c r="C258" s="174"/>
      <c r="D258" s="174"/>
      <c r="E258" s="174"/>
      <c r="F258" s="174"/>
      <c r="G258" s="174"/>
      <c r="H258" s="175">
        <f>46+39.46+37.86+37.86+37.86+37.86+40.32+40.32+32.23+29.08+37.849+92.92+85.89+80.39+80.39+80.39+81.21</f>
        <v>917.88900000000001</v>
      </c>
      <c r="I258" s="175"/>
      <c r="J258" s="175"/>
      <c r="K258" s="175"/>
      <c r="L258" s="175"/>
      <c r="M258" s="238">
        <v>16619.189999999999</v>
      </c>
      <c r="N258" s="238"/>
      <c r="O258" s="238"/>
      <c r="P258" s="238"/>
      <c r="Q258" s="177">
        <v>0.89700000000000002</v>
      </c>
      <c r="R258" s="177"/>
      <c r="S258" s="177"/>
      <c r="T258" s="178">
        <v>0.98</v>
      </c>
      <c r="U258" s="178"/>
      <c r="V258" s="178"/>
      <c r="W258" s="179">
        <v>0.85</v>
      </c>
      <c r="X258" s="179"/>
      <c r="Y258" s="179"/>
      <c r="Z258" s="177">
        <f t="shared" si="0"/>
        <v>0.74720099999999989</v>
      </c>
      <c r="AA258" s="177"/>
      <c r="AB258" s="177"/>
      <c r="AC258" s="176">
        <f t="shared" si="1"/>
        <v>11398231.221272439</v>
      </c>
      <c r="AD258" s="176"/>
      <c r="AE258" s="176"/>
      <c r="AF258" s="176"/>
      <c r="AG258" s="176"/>
      <c r="AH258" s="176"/>
      <c r="AI258" s="176"/>
      <c r="AJ258" s="176"/>
      <c r="AK258" s="77"/>
      <c r="AQ258" s="77"/>
      <c r="AU258" s="126"/>
    </row>
    <row r="259" spans="1:47" ht="14.1" customHeight="1">
      <c r="A259" s="145" t="s">
        <v>412</v>
      </c>
      <c r="B259" s="180" t="s">
        <v>413</v>
      </c>
      <c r="C259" s="180"/>
      <c r="D259" s="180"/>
      <c r="E259" s="180"/>
      <c r="F259" s="180"/>
      <c r="G259" s="180"/>
      <c r="H259" s="181">
        <v>200.4</v>
      </c>
      <c r="I259" s="181"/>
      <c r="J259" s="181"/>
      <c r="K259" s="181"/>
      <c r="L259" s="181"/>
      <c r="M259" s="225">
        <f>6613.74+959.3+859.36</f>
        <v>8432.4</v>
      </c>
      <c r="N259" s="225"/>
      <c r="O259" s="225"/>
      <c r="P259" s="225"/>
      <c r="Q259" s="179">
        <v>0.89700000000000002</v>
      </c>
      <c r="R259" s="179"/>
      <c r="S259" s="179"/>
      <c r="T259" s="182">
        <v>0.98</v>
      </c>
      <c r="U259" s="182"/>
      <c r="V259" s="182"/>
      <c r="W259" s="179">
        <v>0.85</v>
      </c>
      <c r="X259" s="179"/>
      <c r="Y259" s="179"/>
      <c r="Z259" s="179">
        <f t="shared" si="0"/>
        <v>0.74720099999999989</v>
      </c>
      <c r="AA259" s="179"/>
      <c r="AB259" s="179"/>
      <c r="AC259" s="183">
        <f t="shared" si="1"/>
        <v>1262659.8215649598</v>
      </c>
      <c r="AD259" s="183"/>
      <c r="AE259" s="183"/>
      <c r="AF259" s="183"/>
      <c r="AG259" s="183"/>
      <c r="AH259" s="183"/>
      <c r="AI259" s="183"/>
      <c r="AJ259" s="183"/>
      <c r="AK259" s="77"/>
      <c r="AQ259" s="77"/>
      <c r="AU259" s="126"/>
    </row>
    <row r="260" spans="1:47" ht="14.1" customHeight="1">
      <c r="A260" s="145" t="s">
        <v>414</v>
      </c>
      <c r="B260" s="174" t="s">
        <v>415</v>
      </c>
      <c r="C260" s="174"/>
      <c r="D260" s="174"/>
      <c r="E260" s="174"/>
      <c r="F260" s="174"/>
      <c r="G260" s="174"/>
      <c r="H260" s="175">
        <v>38.03</v>
      </c>
      <c r="I260" s="175"/>
      <c r="J260" s="175"/>
      <c r="K260" s="175"/>
      <c r="L260" s="175"/>
      <c r="M260" s="238">
        <v>9626.43</v>
      </c>
      <c r="N260" s="238"/>
      <c r="O260" s="238"/>
      <c r="P260" s="238"/>
      <c r="Q260" s="177">
        <v>0.89700000000000002</v>
      </c>
      <c r="R260" s="177"/>
      <c r="S260" s="177"/>
      <c r="T260" s="178">
        <v>0.98</v>
      </c>
      <c r="U260" s="178"/>
      <c r="V260" s="178"/>
      <c r="W260" s="179">
        <v>0.85</v>
      </c>
      <c r="X260" s="179"/>
      <c r="Y260" s="179"/>
      <c r="Z260" s="177">
        <f t="shared" si="0"/>
        <v>0.74720099999999989</v>
      </c>
      <c r="AA260" s="177"/>
      <c r="AB260" s="177"/>
      <c r="AC260" s="176">
        <f t="shared" si="1"/>
        <v>273545.15499601286</v>
      </c>
      <c r="AD260" s="176"/>
      <c r="AE260" s="176"/>
      <c r="AF260" s="176"/>
      <c r="AG260" s="176"/>
      <c r="AH260" s="176"/>
      <c r="AI260" s="176"/>
      <c r="AJ260" s="176"/>
      <c r="AK260" s="77"/>
      <c r="AQ260" s="77"/>
      <c r="AU260" s="126"/>
    </row>
    <row r="261" spans="1:47" ht="14.1" customHeight="1">
      <c r="A261" s="145" t="s">
        <v>414</v>
      </c>
      <c r="B261" s="174" t="s">
        <v>416</v>
      </c>
      <c r="C261" s="174"/>
      <c r="D261" s="174"/>
      <c r="E261" s="174"/>
      <c r="F261" s="174"/>
      <c r="G261" s="174"/>
      <c r="H261" s="175">
        <v>58.89</v>
      </c>
      <c r="I261" s="175"/>
      <c r="J261" s="175"/>
      <c r="K261" s="175"/>
      <c r="L261" s="175"/>
      <c r="M261" s="238">
        <v>9626.43</v>
      </c>
      <c r="N261" s="238"/>
      <c r="O261" s="238"/>
      <c r="P261" s="238"/>
      <c r="Q261" s="177">
        <v>0.89700000000000002</v>
      </c>
      <c r="R261" s="177"/>
      <c r="S261" s="177"/>
      <c r="T261" s="178">
        <v>0.98</v>
      </c>
      <c r="U261" s="178"/>
      <c r="V261" s="178"/>
      <c r="W261" s="179">
        <v>0.85</v>
      </c>
      <c r="X261" s="179"/>
      <c r="Y261" s="179"/>
      <c r="Z261" s="177">
        <f t="shared" si="0"/>
        <v>0.74720099999999989</v>
      </c>
      <c r="AA261" s="177"/>
      <c r="AB261" s="177"/>
      <c r="AC261" s="176">
        <f t="shared" si="1"/>
        <v>423588.59262990265</v>
      </c>
      <c r="AD261" s="176"/>
      <c r="AE261" s="176"/>
      <c r="AF261" s="176"/>
      <c r="AG261" s="176"/>
      <c r="AH261" s="176"/>
      <c r="AI261" s="176"/>
      <c r="AJ261" s="176"/>
      <c r="AK261" s="77"/>
      <c r="AQ261" s="77"/>
      <c r="AU261" s="126"/>
    </row>
    <row r="262" spans="1:47" ht="14.1" customHeight="1">
      <c r="A262" s="145" t="s">
        <v>414</v>
      </c>
      <c r="B262" s="174" t="s">
        <v>417</v>
      </c>
      <c r="C262" s="174"/>
      <c r="D262" s="174"/>
      <c r="E262" s="174"/>
      <c r="F262" s="174"/>
      <c r="G262" s="174"/>
      <c r="H262" s="175">
        <v>96.85</v>
      </c>
      <c r="I262" s="175"/>
      <c r="J262" s="175"/>
      <c r="K262" s="175"/>
      <c r="L262" s="175"/>
      <c r="M262" s="238">
        <v>9626.43</v>
      </c>
      <c r="N262" s="238"/>
      <c r="O262" s="238"/>
      <c r="P262" s="238"/>
      <c r="Q262" s="177">
        <v>0.89700000000000002</v>
      </c>
      <c r="R262" s="177"/>
      <c r="S262" s="177"/>
      <c r="T262" s="178">
        <v>0.98</v>
      </c>
      <c r="U262" s="178"/>
      <c r="V262" s="178"/>
      <c r="W262" s="179">
        <v>0.85</v>
      </c>
      <c r="X262" s="179"/>
      <c r="Y262" s="179"/>
      <c r="Z262" s="177">
        <f t="shared" si="0"/>
        <v>0.74720099999999989</v>
      </c>
      <c r="AA262" s="177"/>
      <c r="AB262" s="177"/>
      <c r="AC262" s="176">
        <f t="shared" si="1"/>
        <v>696630.24615734536</v>
      </c>
      <c r="AD262" s="176"/>
      <c r="AE262" s="176"/>
      <c r="AF262" s="176"/>
      <c r="AG262" s="176"/>
      <c r="AH262" s="176"/>
      <c r="AI262" s="176"/>
      <c r="AJ262" s="176"/>
      <c r="AK262" s="77"/>
      <c r="AQ262" s="77"/>
      <c r="AU262" s="126"/>
    </row>
    <row r="263" spans="1:47" ht="14.1" customHeight="1">
      <c r="A263" s="145" t="s">
        <v>414</v>
      </c>
      <c r="B263" s="174" t="s">
        <v>418</v>
      </c>
      <c r="C263" s="174"/>
      <c r="D263" s="174"/>
      <c r="E263" s="174"/>
      <c r="F263" s="174"/>
      <c r="G263" s="174"/>
      <c r="H263" s="175">
        <v>80.400000000000006</v>
      </c>
      <c r="I263" s="175"/>
      <c r="J263" s="175"/>
      <c r="K263" s="175"/>
      <c r="L263" s="175"/>
      <c r="M263" s="238">
        <v>9626.43</v>
      </c>
      <c r="N263" s="238"/>
      <c r="O263" s="238"/>
      <c r="P263" s="238"/>
      <c r="Q263" s="177">
        <v>0.89700000000000002</v>
      </c>
      <c r="R263" s="177"/>
      <c r="S263" s="177"/>
      <c r="T263" s="178">
        <v>0.98</v>
      </c>
      <c r="U263" s="178"/>
      <c r="V263" s="178"/>
      <c r="W263" s="179">
        <v>0.85</v>
      </c>
      <c r="X263" s="179"/>
      <c r="Y263" s="179"/>
      <c r="Z263" s="177">
        <f t="shared" si="0"/>
        <v>0.74720099999999989</v>
      </c>
      <c r="AA263" s="177"/>
      <c r="AB263" s="177"/>
      <c r="AC263" s="176">
        <f t="shared" si="1"/>
        <v>578307.401043372</v>
      </c>
      <c r="AD263" s="176"/>
      <c r="AE263" s="176"/>
      <c r="AF263" s="176"/>
      <c r="AG263" s="176"/>
      <c r="AH263" s="176"/>
      <c r="AI263" s="176"/>
      <c r="AJ263" s="176"/>
      <c r="AK263" s="77"/>
      <c r="AQ263" s="77"/>
      <c r="AU263" s="126"/>
    </row>
    <row r="264" spans="1:47" ht="14.1" customHeight="1">
      <c r="A264" s="145" t="s">
        <v>414</v>
      </c>
      <c r="B264" s="174" t="s">
        <v>419</v>
      </c>
      <c r="C264" s="174"/>
      <c r="D264" s="174"/>
      <c r="E264" s="174"/>
      <c r="F264" s="174"/>
      <c r="G264" s="174"/>
      <c r="H264" s="175">
        <v>54.08</v>
      </c>
      <c r="I264" s="175"/>
      <c r="J264" s="175"/>
      <c r="K264" s="175"/>
      <c r="L264" s="175"/>
      <c r="M264" s="238">
        <v>9626.43</v>
      </c>
      <c r="N264" s="238"/>
      <c r="O264" s="238"/>
      <c r="P264" s="238"/>
      <c r="Q264" s="177">
        <v>0.89700000000000002</v>
      </c>
      <c r="R264" s="177"/>
      <c r="S264" s="177"/>
      <c r="T264" s="178">
        <v>0.98</v>
      </c>
      <c r="U264" s="178"/>
      <c r="V264" s="178"/>
      <c r="W264" s="179">
        <v>0.85</v>
      </c>
      <c r="X264" s="179"/>
      <c r="Y264" s="179"/>
      <c r="Z264" s="177">
        <f t="shared" si="0"/>
        <v>0.74720099999999989</v>
      </c>
      <c r="AA264" s="177"/>
      <c r="AB264" s="177"/>
      <c r="AC264" s="176">
        <f t="shared" si="1"/>
        <v>388990.84886101435</v>
      </c>
      <c r="AD264" s="176"/>
      <c r="AE264" s="176"/>
      <c r="AF264" s="176"/>
      <c r="AG264" s="176"/>
      <c r="AH264" s="176"/>
      <c r="AI264" s="176"/>
      <c r="AJ264" s="176"/>
      <c r="AK264" s="77"/>
      <c r="AQ264" s="77"/>
      <c r="AU264" s="126"/>
    </row>
    <row r="265" spans="1:47" ht="14.1" customHeight="1">
      <c r="A265" s="145" t="s">
        <v>414</v>
      </c>
      <c r="B265" s="174" t="s">
        <v>413</v>
      </c>
      <c r="C265" s="174"/>
      <c r="D265" s="174"/>
      <c r="E265" s="174"/>
      <c r="F265" s="174"/>
      <c r="G265" s="174"/>
      <c r="H265" s="175">
        <v>84.7</v>
      </c>
      <c r="I265" s="175"/>
      <c r="J265" s="175"/>
      <c r="K265" s="175"/>
      <c r="L265" s="175"/>
      <c r="M265" s="225">
        <f>6613.74+959.3+859.36</f>
        <v>8432.4</v>
      </c>
      <c r="N265" s="225"/>
      <c r="O265" s="225"/>
      <c r="P265" s="225"/>
      <c r="Q265" s="177">
        <v>0.89700000000000002</v>
      </c>
      <c r="R265" s="177"/>
      <c r="S265" s="177"/>
      <c r="T265" s="178">
        <v>0.98</v>
      </c>
      <c r="U265" s="178"/>
      <c r="V265" s="178"/>
      <c r="W265" s="179">
        <v>0.85</v>
      </c>
      <c r="X265" s="179"/>
      <c r="Y265" s="179"/>
      <c r="Z265" s="177">
        <f t="shared" si="0"/>
        <v>0.74720099999999989</v>
      </c>
      <c r="AA265" s="177"/>
      <c r="AB265" s="177"/>
      <c r="AC265" s="176">
        <f t="shared" si="1"/>
        <v>533669.09624027996</v>
      </c>
      <c r="AD265" s="176"/>
      <c r="AE265" s="176"/>
      <c r="AF265" s="176"/>
      <c r="AG265" s="176"/>
      <c r="AH265" s="176"/>
      <c r="AI265" s="176"/>
      <c r="AJ265" s="176"/>
      <c r="AK265" s="77"/>
      <c r="AQ265" s="77"/>
      <c r="AU265" s="126"/>
    </row>
    <row r="266" spans="1:47" ht="14.1" customHeight="1">
      <c r="A266" s="145" t="s">
        <v>414</v>
      </c>
      <c r="B266" s="180" t="s">
        <v>420</v>
      </c>
      <c r="C266" s="180"/>
      <c r="D266" s="180"/>
      <c r="E266" s="180"/>
      <c r="F266" s="180"/>
      <c r="G266" s="180"/>
      <c r="H266" s="181">
        <v>632.66999999999996</v>
      </c>
      <c r="I266" s="181"/>
      <c r="J266" s="181"/>
      <c r="K266" s="181"/>
      <c r="L266" s="181"/>
      <c r="M266" s="225">
        <f>6613.74+959.3+859.36</f>
        <v>8432.4</v>
      </c>
      <c r="N266" s="225"/>
      <c r="O266" s="225"/>
      <c r="P266" s="225"/>
      <c r="Q266" s="179">
        <v>0.89700000000000002</v>
      </c>
      <c r="R266" s="179"/>
      <c r="S266" s="179"/>
      <c r="T266" s="182">
        <v>0.98</v>
      </c>
      <c r="U266" s="182"/>
      <c r="V266" s="182"/>
      <c r="W266" s="179">
        <v>0.85</v>
      </c>
      <c r="X266" s="179"/>
      <c r="Y266" s="179"/>
      <c r="Z266" s="179">
        <f t="shared" si="0"/>
        <v>0.74720099999999989</v>
      </c>
      <c r="AA266" s="179"/>
      <c r="AB266" s="179"/>
      <c r="AC266" s="183">
        <f t="shared" si="1"/>
        <v>3986262.421704107</v>
      </c>
      <c r="AD266" s="183"/>
      <c r="AE266" s="183"/>
      <c r="AF266" s="183"/>
      <c r="AG266" s="183"/>
      <c r="AH266" s="183"/>
      <c r="AI266" s="183"/>
      <c r="AJ266" s="183"/>
      <c r="AK266" s="77"/>
      <c r="AQ266" s="77"/>
      <c r="AU266" s="126"/>
    </row>
    <row r="267" spans="1:47" ht="14.1" customHeight="1">
      <c r="A267" s="145" t="s">
        <v>421</v>
      </c>
      <c r="B267" s="174" t="s">
        <v>422</v>
      </c>
      <c r="C267" s="174"/>
      <c r="D267" s="174"/>
      <c r="E267" s="174"/>
      <c r="F267" s="174"/>
      <c r="G267" s="174"/>
      <c r="H267" s="175">
        <f>120.7+119.74+107.97+165.8</f>
        <v>514.21</v>
      </c>
      <c r="I267" s="175"/>
      <c r="J267" s="175"/>
      <c r="K267" s="175"/>
      <c r="L267" s="175"/>
      <c r="M267" s="176">
        <v>17910.66</v>
      </c>
      <c r="N267" s="176"/>
      <c r="O267" s="176"/>
      <c r="P267" s="176"/>
      <c r="Q267" s="177">
        <v>0.89700000000000002</v>
      </c>
      <c r="R267" s="177"/>
      <c r="S267" s="177"/>
      <c r="T267" s="178">
        <v>0.98</v>
      </c>
      <c r="U267" s="178"/>
      <c r="V267" s="178"/>
      <c r="W267" s="179">
        <v>0.85</v>
      </c>
      <c r="X267" s="179"/>
      <c r="Y267" s="179"/>
      <c r="Z267" s="177">
        <f t="shared" si="0"/>
        <v>0.74720099999999989</v>
      </c>
      <c r="AA267" s="177"/>
      <c r="AB267" s="177"/>
      <c r="AC267" s="176">
        <f t="shared" si="1"/>
        <v>6881602.0154503984</v>
      </c>
      <c r="AD267" s="176"/>
      <c r="AE267" s="176"/>
      <c r="AF267" s="176"/>
      <c r="AG267" s="176"/>
      <c r="AH267" s="176"/>
      <c r="AI267" s="176"/>
      <c r="AJ267" s="176"/>
      <c r="AK267" s="77"/>
      <c r="AQ267" s="77"/>
      <c r="AU267" s="126"/>
    </row>
    <row r="268" spans="1:47" ht="14.1" customHeight="1">
      <c r="A268" s="145" t="s">
        <v>421</v>
      </c>
      <c r="B268" s="180" t="s">
        <v>413</v>
      </c>
      <c r="C268" s="180"/>
      <c r="D268" s="180"/>
      <c r="E268" s="180"/>
      <c r="F268" s="180"/>
      <c r="G268" s="180"/>
      <c r="H268" s="181">
        <v>34.619999999999997</v>
      </c>
      <c r="I268" s="181"/>
      <c r="J268" s="181"/>
      <c r="K268" s="181"/>
      <c r="L268" s="181"/>
      <c r="M268" s="183">
        <v>17910.66</v>
      </c>
      <c r="N268" s="183"/>
      <c r="O268" s="183"/>
      <c r="P268" s="183"/>
      <c r="Q268" s="179">
        <v>0.89700000000000002</v>
      </c>
      <c r="R268" s="179"/>
      <c r="S268" s="179"/>
      <c r="T268" s="182">
        <v>0.98</v>
      </c>
      <c r="U268" s="182"/>
      <c r="V268" s="182"/>
      <c r="W268" s="179">
        <v>0.85</v>
      </c>
      <c r="X268" s="179"/>
      <c r="Y268" s="179"/>
      <c r="Z268" s="179">
        <f t="shared" si="0"/>
        <v>0.74720099999999989</v>
      </c>
      <c r="AA268" s="179"/>
      <c r="AB268" s="179"/>
      <c r="AC268" s="183">
        <f t="shared" si="1"/>
        <v>463314.71922928904</v>
      </c>
      <c r="AD268" s="183"/>
      <c r="AE268" s="183"/>
      <c r="AF268" s="183"/>
      <c r="AG268" s="183"/>
      <c r="AH268" s="183"/>
      <c r="AI268" s="183"/>
      <c r="AJ268" s="183"/>
      <c r="AK268" s="77"/>
      <c r="AQ268" s="77"/>
      <c r="AU268" s="126"/>
    </row>
    <row r="269" spans="1:47" ht="14.1" customHeight="1">
      <c r="A269" s="145" t="s">
        <v>423</v>
      </c>
      <c r="B269" s="174" t="s">
        <v>422</v>
      </c>
      <c r="C269" s="174"/>
      <c r="D269" s="174"/>
      <c r="E269" s="174"/>
      <c r="F269" s="174"/>
      <c r="G269" s="174"/>
      <c r="H269" s="175">
        <f>120.7+119.74+107.97+165.8</f>
        <v>514.21</v>
      </c>
      <c r="I269" s="175"/>
      <c r="J269" s="175"/>
      <c r="K269" s="175"/>
      <c r="L269" s="175"/>
      <c r="M269" s="176">
        <v>17910.66</v>
      </c>
      <c r="N269" s="176"/>
      <c r="O269" s="176"/>
      <c r="P269" s="176"/>
      <c r="Q269" s="177">
        <v>0.89700000000000002</v>
      </c>
      <c r="R269" s="177"/>
      <c r="S269" s="177"/>
      <c r="T269" s="178">
        <v>0.98</v>
      </c>
      <c r="U269" s="178"/>
      <c r="V269" s="178"/>
      <c r="W269" s="179">
        <v>0.85</v>
      </c>
      <c r="X269" s="179"/>
      <c r="Y269" s="179"/>
      <c r="Z269" s="177">
        <f t="shared" si="0"/>
        <v>0.74720099999999989</v>
      </c>
      <c r="AA269" s="177"/>
      <c r="AB269" s="177"/>
      <c r="AC269" s="176">
        <f t="shared" si="1"/>
        <v>6881602.0154503984</v>
      </c>
      <c r="AD269" s="176"/>
      <c r="AE269" s="176"/>
      <c r="AF269" s="176"/>
      <c r="AG269" s="176"/>
      <c r="AH269" s="176"/>
      <c r="AI269" s="176"/>
      <c r="AJ269" s="176"/>
      <c r="AK269" s="77"/>
      <c r="AQ269" s="77"/>
      <c r="AU269" s="126"/>
    </row>
    <row r="270" spans="1:47" ht="14.1" customHeight="1">
      <c r="A270" s="145" t="s">
        <v>423</v>
      </c>
      <c r="B270" s="180" t="s">
        <v>413</v>
      </c>
      <c r="C270" s="180"/>
      <c r="D270" s="180"/>
      <c r="E270" s="180"/>
      <c r="F270" s="180"/>
      <c r="G270" s="180"/>
      <c r="H270" s="181">
        <v>34.619999999999997</v>
      </c>
      <c r="I270" s="181"/>
      <c r="J270" s="181"/>
      <c r="K270" s="181"/>
      <c r="L270" s="181"/>
      <c r="M270" s="183">
        <v>17910.66</v>
      </c>
      <c r="N270" s="183"/>
      <c r="O270" s="183"/>
      <c r="P270" s="183"/>
      <c r="Q270" s="179">
        <v>0.89700000000000002</v>
      </c>
      <c r="R270" s="179"/>
      <c r="S270" s="179"/>
      <c r="T270" s="182">
        <v>0.98</v>
      </c>
      <c r="U270" s="182"/>
      <c r="V270" s="182"/>
      <c r="W270" s="179">
        <v>0.85</v>
      </c>
      <c r="X270" s="179"/>
      <c r="Y270" s="179"/>
      <c r="Z270" s="179">
        <f t="shared" si="0"/>
        <v>0.74720099999999989</v>
      </c>
      <c r="AA270" s="179"/>
      <c r="AB270" s="179"/>
      <c r="AC270" s="183">
        <f t="shared" si="1"/>
        <v>463314.71922928904</v>
      </c>
      <c r="AD270" s="183"/>
      <c r="AE270" s="183"/>
      <c r="AF270" s="183"/>
      <c r="AG270" s="183"/>
      <c r="AH270" s="183"/>
      <c r="AI270" s="183"/>
      <c r="AJ270" s="183"/>
      <c r="AK270" s="77"/>
      <c r="AQ270" s="77"/>
      <c r="AU270" s="126"/>
    </row>
    <row r="271" spans="1:47" ht="14.1" customHeight="1">
      <c r="A271" s="145" t="s">
        <v>424</v>
      </c>
      <c r="B271" s="174" t="s">
        <v>422</v>
      </c>
      <c r="C271" s="174"/>
      <c r="D271" s="174"/>
      <c r="E271" s="174"/>
      <c r="F271" s="174"/>
      <c r="G271" s="174"/>
      <c r="H271" s="175">
        <f>120.7+119.74+107.97+165.8</f>
        <v>514.21</v>
      </c>
      <c r="I271" s="175"/>
      <c r="J271" s="175"/>
      <c r="K271" s="175"/>
      <c r="L271" s="175"/>
      <c r="M271" s="176">
        <v>17910.66</v>
      </c>
      <c r="N271" s="176"/>
      <c r="O271" s="176"/>
      <c r="P271" s="176"/>
      <c r="Q271" s="177">
        <v>0.89700000000000002</v>
      </c>
      <c r="R271" s="177"/>
      <c r="S271" s="177"/>
      <c r="T271" s="178">
        <v>0.98</v>
      </c>
      <c r="U271" s="178"/>
      <c r="V271" s="178"/>
      <c r="W271" s="179">
        <v>0.85</v>
      </c>
      <c r="X271" s="179"/>
      <c r="Y271" s="179"/>
      <c r="Z271" s="177">
        <f t="shared" si="0"/>
        <v>0.74720099999999989</v>
      </c>
      <c r="AA271" s="177"/>
      <c r="AB271" s="177"/>
      <c r="AC271" s="176">
        <f t="shared" si="1"/>
        <v>6881602.0154503984</v>
      </c>
      <c r="AD271" s="176"/>
      <c r="AE271" s="176"/>
      <c r="AF271" s="176"/>
      <c r="AG271" s="176"/>
      <c r="AH271" s="176"/>
      <c r="AI271" s="176"/>
      <c r="AJ271" s="176"/>
      <c r="AK271" s="77"/>
      <c r="AQ271" s="77"/>
      <c r="AU271" s="126"/>
    </row>
    <row r="272" spans="1:47" ht="14.1" customHeight="1">
      <c r="A272" s="145" t="s">
        <v>424</v>
      </c>
      <c r="B272" s="180" t="s">
        <v>413</v>
      </c>
      <c r="C272" s="180"/>
      <c r="D272" s="180"/>
      <c r="E272" s="180"/>
      <c r="F272" s="180"/>
      <c r="G272" s="180"/>
      <c r="H272" s="181">
        <v>34.619999999999997</v>
      </c>
      <c r="I272" s="181"/>
      <c r="J272" s="181"/>
      <c r="K272" s="181"/>
      <c r="L272" s="181"/>
      <c r="M272" s="183">
        <v>17910.66</v>
      </c>
      <c r="N272" s="183"/>
      <c r="O272" s="183"/>
      <c r="P272" s="183"/>
      <c r="Q272" s="179">
        <v>0.89700000000000002</v>
      </c>
      <c r="R272" s="179"/>
      <c r="S272" s="179"/>
      <c r="T272" s="182">
        <v>0.98</v>
      </c>
      <c r="U272" s="182"/>
      <c r="V272" s="182"/>
      <c r="W272" s="179">
        <v>0.85</v>
      </c>
      <c r="X272" s="179"/>
      <c r="Y272" s="179"/>
      <c r="Z272" s="179">
        <f t="shared" si="0"/>
        <v>0.74720099999999989</v>
      </c>
      <c r="AA272" s="179"/>
      <c r="AB272" s="179"/>
      <c r="AC272" s="183">
        <f t="shared" si="1"/>
        <v>463314.71922928904</v>
      </c>
      <c r="AD272" s="183"/>
      <c r="AE272" s="183"/>
      <c r="AF272" s="183"/>
      <c r="AG272" s="183"/>
      <c r="AH272" s="183"/>
      <c r="AI272" s="183"/>
      <c r="AJ272" s="183"/>
      <c r="AK272" s="77"/>
      <c r="AQ272" s="77"/>
      <c r="AU272" s="126"/>
    </row>
    <row r="273" spans="1:47" ht="14.1" customHeight="1">
      <c r="A273" s="145" t="s">
        <v>425</v>
      </c>
      <c r="B273" s="174" t="s">
        <v>422</v>
      </c>
      <c r="C273" s="174"/>
      <c r="D273" s="174"/>
      <c r="E273" s="174"/>
      <c r="F273" s="174"/>
      <c r="G273" s="174"/>
      <c r="H273" s="175">
        <f>120.7+119.74+107.97+165.8</f>
        <v>514.21</v>
      </c>
      <c r="I273" s="175"/>
      <c r="J273" s="175"/>
      <c r="K273" s="175"/>
      <c r="L273" s="175"/>
      <c r="M273" s="176">
        <v>17910.66</v>
      </c>
      <c r="N273" s="176"/>
      <c r="O273" s="176"/>
      <c r="P273" s="176"/>
      <c r="Q273" s="177">
        <v>0.89700000000000002</v>
      </c>
      <c r="R273" s="177"/>
      <c r="S273" s="177"/>
      <c r="T273" s="178">
        <v>0.98</v>
      </c>
      <c r="U273" s="178"/>
      <c r="V273" s="178"/>
      <c r="W273" s="179">
        <v>0.85</v>
      </c>
      <c r="X273" s="179"/>
      <c r="Y273" s="179"/>
      <c r="Z273" s="177">
        <f t="shared" si="0"/>
        <v>0.74720099999999989</v>
      </c>
      <c r="AA273" s="177"/>
      <c r="AB273" s="177"/>
      <c r="AC273" s="176">
        <f t="shared" si="1"/>
        <v>6881602.0154503984</v>
      </c>
      <c r="AD273" s="176"/>
      <c r="AE273" s="176"/>
      <c r="AF273" s="176"/>
      <c r="AG273" s="176"/>
      <c r="AH273" s="176"/>
      <c r="AI273" s="176"/>
      <c r="AJ273" s="176"/>
      <c r="AK273" s="77"/>
      <c r="AQ273" s="77"/>
      <c r="AU273" s="126"/>
    </row>
    <row r="274" spans="1:47" ht="14.1" customHeight="1">
      <c r="A274" s="145" t="s">
        <v>425</v>
      </c>
      <c r="B274" s="180" t="s">
        <v>413</v>
      </c>
      <c r="C274" s="180"/>
      <c r="D274" s="180"/>
      <c r="E274" s="180"/>
      <c r="F274" s="180"/>
      <c r="G274" s="180"/>
      <c r="H274" s="181">
        <v>34.619999999999997</v>
      </c>
      <c r="I274" s="181"/>
      <c r="J274" s="181"/>
      <c r="K274" s="181"/>
      <c r="L274" s="181"/>
      <c r="M274" s="183">
        <v>17910.66</v>
      </c>
      <c r="N274" s="183"/>
      <c r="O274" s="183"/>
      <c r="P274" s="183"/>
      <c r="Q274" s="179">
        <v>0.89700000000000002</v>
      </c>
      <c r="R274" s="179"/>
      <c r="S274" s="179"/>
      <c r="T274" s="182">
        <v>0.98</v>
      </c>
      <c r="U274" s="182"/>
      <c r="V274" s="182"/>
      <c r="W274" s="179">
        <v>0.85</v>
      </c>
      <c r="X274" s="179"/>
      <c r="Y274" s="179"/>
      <c r="Z274" s="179">
        <f t="shared" si="0"/>
        <v>0.74720099999999989</v>
      </c>
      <c r="AA274" s="179"/>
      <c r="AB274" s="179"/>
      <c r="AC274" s="183">
        <f t="shared" si="1"/>
        <v>463314.71922928904</v>
      </c>
      <c r="AD274" s="183"/>
      <c r="AE274" s="183"/>
      <c r="AF274" s="183"/>
      <c r="AG274" s="183"/>
      <c r="AH274" s="183"/>
      <c r="AI274" s="183"/>
      <c r="AJ274" s="183"/>
      <c r="AK274" s="77"/>
      <c r="AQ274" s="77"/>
      <c r="AU274" s="126"/>
    </row>
    <row r="275" spans="1:47" ht="14.1" customHeight="1">
      <c r="A275" s="145" t="s">
        <v>426</v>
      </c>
      <c r="B275" s="174" t="s">
        <v>422</v>
      </c>
      <c r="C275" s="174"/>
      <c r="D275" s="174"/>
      <c r="E275" s="174"/>
      <c r="F275" s="174"/>
      <c r="G275" s="174"/>
      <c r="H275" s="175">
        <f>120.7+119.74+107.97+165.8</f>
        <v>514.21</v>
      </c>
      <c r="I275" s="175"/>
      <c r="J275" s="175"/>
      <c r="K275" s="175"/>
      <c r="L275" s="175"/>
      <c r="M275" s="176">
        <v>17910.66</v>
      </c>
      <c r="N275" s="176"/>
      <c r="O275" s="176"/>
      <c r="P275" s="176"/>
      <c r="Q275" s="177">
        <v>0.89700000000000002</v>
      </c>
      <c r="R275" s="177"/>
      <c r="S275" s="177"/>
      <c r="T275" s="178">
        <v>0.98</v>
      </c>
      <c r="U275" s="178"/>
      <c r="V275" s="178"/>
      <c r="W275" s="179">
        <v>0.85</v>
      </c>
      <c r="X275" s="179"/>
      <c r="Y275" s="179"/>
      <c r="Z275" s="177">
        <f t="shared" si="0"/>
        <v>0.74720099999999989</v>
      </c>
      <c r="AA275" s="177"/>
      <c r="AB275" s="177"/>
      <c r="AC275" s="176">
        <f t="shared" si="1"/>
        <v>6881602.0154503984</v>
      </c>
      <c r="AD275" s="176"/>
      <c r="AE275" s="176"/>
      <c r="AF275" s="176"/>
      <c r="AG275" s="176"/>
      <c r="AH275" s="176"/>
      <c r="AI275" s="176"/>
      <c r="AJ275" s="176"/>
      <c r="AK275" s="77"/>
      <c r="AQ275" s="77"/>
      <c r="AU275" s="126"/>
    </row>
    <row r="276" spans="1:47" ht="14.1" customHeight="1">
      <c r="A276" s="145" t="s">
        <v>426</v>
      </c>
      <c r="B276" s="180" t="s">
        <v>413</v>
      </c>
      <c r="C276" s="180"/>
      <c r="D276" s="180"/>
      <c r="E276" s="180"/>
      <c r="F276" s="180"/>
      <c r="G276" s="180"/>
      <c r="H276" s="181">
        <v>34.619999999999997</v>
      </c>
      <c r="I276" s="181"/>
      <c r="J276" s="181"/>
      <c r="K276" s="181"/>
      <c r="L276" s="181"/>
      <c r="M276" s="183">
        <v>17910.66</v>
      </c>
      <c r="N276" s="183"/>
      <c r="O276" s="183"/>
      <c r="P276" s="183"/>
      <c r="Q276" s="179">
        <v>0.89700000000000002</v>
      </c>
      <c r="R276" s="179"/>
      <c r="S276" s="179"/>
      <c r="T276" s="182">
        <v>0.98</v>
      </c>
      <c r="U276" s="182"/>
      <c r="V276" s="182"/>
      <c r="W276" s="179">
        <v>0.85</v>
      </c>
      <c r="X276" s="179"/>
      <c r="Y276" s="179"/>
      <c r="Z276" s="179">
        <f t="shared" si="0"/>
        <v>0.74720099999999989</v>
      </c>
      <c r="AA276" s="179"/>
      <c r="AB276" s="179"/>
      <c r="AC276" s="183">
        <f t="shared" si="1"/>
        <v>463314.71922928904</v>
      </c>
      <c r="AD276" s="183"/>
      <c r="AE276" s="183"/>
      <c r="AF276" s="183"/>
      <c r="AG276" s="183"/>
      <c r="AH276" s="183"/>
      <c r="AI276" s="183"/>
      <c r="AJ276" s="183"/>
      <c r="AK276" s="77"/>
      <c r="AQ276" s="77"/>
      <c r="AU276" s="126"/>
    </row>
    <row r="277" spans="1:47" ht="14.1" customHeight="1">
      <c r="A277" s="145" t="s">
        <v>427</v>
      </c>
      <c r="B277" s="174" t="s">
        <v>428</v>
      </c>
      <c r="C277" s="174"/>
      <c r="D277" s="174"/>
      <c r="E277" s="174"/>
      <c r="F277" s="174"/>
      <c r="G277" s="174"/>
      <c r="H277" s="175">
        <f>110.78+74.82+124.02</f>
        <v>309.62</v>
      </c>
      <c r="I277" s="175"/>
      <c r="J277" s="175"/>
      <c r="K277" s="175"/>
      <c r="L277" s="175"/>
      <c r="M277" s="176">
        <v>19579.55</v>
      </c>
      <c r="N277" s="176"/>
      <c r="O277" s="176"/>
      <c r="P277" s="176"/>
      <c r="Q277" s="177">
        <v>0.89700000000000002</v>
      </c>
      <c r="R277" s="177"/>
      <c r="S277" s="177"/>
      <c r="T277" s="178">
        <v>0.98</v>
      </c>
      <c r="U277" s="178"/>
      <c r="V277" s="178"/>
      <c r="W277" s="179">
        <v>0.85</v>
      </c>
      <c r="X277" s="179"/>
      <c r="Y277" s="179"/>
      <c r="Z277" s="177">
        <f t="shared" ref="Z277:Z278" si="2">Q277*T277*W277</f>
        <v>0.74720099999999989</v>
      </c>
      <c r="AA277" s="177"/>
      <c r="AB277" s="177"/>
      <c r="AC277" s="176">
        <f t="shared" ref="AC277:AC278" si="3">H277*M277*Z277</f>
        <v>4529697.0487114703</v>
      </c>
      <c r="AD277" s="176"/>
      <c r="AE277" s="176"/>
      <c r="AF277" s="176"/>
      <c r="AG277" s="176"/>
      <c r="AH277" s="176"/>
      <c r="AI277" s="176"/>
      <c r="AJ277" s="176"/>
      <c r="AK277" s="77"/>
      <c r="AQ277" s="77"/>
      <c r="AU277" s="126"/>
    </row>
    <row r="278" spans="1:47" ht="14.1" customHeight="1">
      <c r="A278" s="145" t="s">
        <v>427</v>
      </c>
      <c r="B278" s="180" t="s">
        <v>413</v>
      </c>
      <c r="C278" s="180"/>
      <c r="D278" s="180"/>
      <c r="E278" s="180"/>
      <c r="F278" s="180"/>
      <c r="G278" s="180"/>
      <c r="H278" s="181">
        <v>29.29</v>
      </c>
      <c r="I278" s="181"/>
      <c r="J278" s="181"/>
      <c r="K278" s="181"/>
      <c r="L278" s="181"/>
      <c r="M278" s="183">
        <v>19579.55</v>
      </c>
      <c r="N278" s="183"/>
      <c r="O278" s="183"/>
      <c r="P278" s="183"/>
      <c r="Q278" s="179">
        <v>0.89700000000000002</v>
      </c>
      <c r="R278" s="179"/>
      <c r="S278" s="179"/>
      <c r="T278" s="182">
        <v>0.98</v>
      </c>
      <c r="U278" s="182"/>
      <c r="V278" s="182"/>
      <c r="W278" s="179">
        <v>0.85</v>
      </c>
      <c r="X278" s="179"/>
      <c r="Y278" s="179"/>
      <c r="Z278" s="179">
        <f t="shared" si="2"/>
        <v>0.74720099999999989</v>
      </c>
      <c r="AA278" s="179"/>
      <c r="AB278" s="179"/>
      <c r="AC278" s="183">
        <f t="shared" si="3"/>
        <v>428508.58005541941</v>
      </c>
      <c r="AD278" s="183"/>
      <c r="AE278" s="183"/>
      <c r="AF278" s="183"/>
      <c r="AG278" s="183"/>
      <c r="AH278" s="183"/>
      <c r="AI278" s="183"/>
      <c r="AJ278" s="183"/>
      <c r="AK278" s="77"/>
      <c r="AQ278" s="77"/>
      <c r="AU278" s="126"/>
    </row>
    <row r="279" spans="1:47" ht="14.1" customHeight="1">
      <c r="A279" s="145" t="s">
        <v>429</v>
      </c>
      <c r="B279" s="174" t="s">
        <v>428</v>
      </c>
      <c r="C279" s="174"/>
      <c r="D279" s="174"/>
      <c r="E279" s="174"/>
      <c r="F279" s="174"/>
      <c r="G279" s="174"/>
      <c r="H279" s="175">
        <f>110.78+74.82+124.02</f>
        <v>309.62</v>
      </c>
      <c r="I279" s="175"/>
      <c r="J279" s="175"/>
      <c r="K279" s="175"/>
      <c r="L279" s="175"/>
      <c r="M279" s="176">
        <v>19579.55</v>
      </c>
      <c r="N279" s="176"/>
      <c r="O279" s="176"/>
      <c r="P279" s="176"/>
      <c r="Q279" s="177">
        <v>0.89700000000000002</v>
      </c>
      <c r="R279" s="177"/>
      <c r="S279" s="177"/>
      <c r="T279" s="178">
        <v>0.98</v>
      </c>
      <c r="U279" s="178"/>
      <c r="V279" s="178"/>
      <c r="W279" s="179">
        <v>0.85</v>
      </c>
      <c r="X279" s="179"/>
      <c r="Y279" s="179"/>
      <c r="Z279" s="177">
        <f t="shared" ref="Z279:Z282" si="4">Q279*T279*W279</f>
        <v>0.74720099999999989</v>
      </c>
      <c r="AA279" s="177"/>
      <c r="AB279" s="177"/>
      <c r="AC279" s="176">
        <f t="shared" ref="AC279:AC282" si="5">H279*M279*Z279</f>
        <v>4529697.0487114703</v>
      </c>
      <c r="AD279" s="176"/>
      <c r="AE279" s="176"/>
      <c r="AF279" s="176"/>
      <c r="AG279" s="176"/>
      <c r="AH279" s="176"/>
      <c r="AI279" s="176"/>
      <c r="AJ279" s="176"/>
      <c r="AK279" s="77"/>
      <c r="AQ279" s="77"/>
      <c r="AU279" s="126"/>
    </row>
    <row r="280" spans="1:47" ht="14.1" customHeight="1">
      <c r="A280" s="145" t="s">
        <v>429</v>
      </c>
      <c r="B280" s="180" t="s">
        <v>413</v>
      </c>
      <c r="C280" s="180"/>
      <c r="D280" s="180"/>
      <c r="E280" s="180"/>
      <c r="F280" s="180"/>
      <c r="G280" s="180"/>
      <c r="H280" s="181">
        <v>29.29</v>
      </c>
      <c r="I280" s="181"/>
      <c r="J280" s="181"/>
      <c r="K280" s="181"/>
      <c r="L280" s="181"/>
      <c r="M280" s="183">
        <v>19579.55</v>
      </c>
      <c r="N280" s="183"/>
      <c r="O280" s="183"/>
      <c r="P280" s="183"/>
      <c r="Q280" s="179">
        <v>0.89700000000000002</v>
      </c>
      <c r="R280" s="179"/>
      <c r="S280" s="179"/>
      <c r="T280" s="182">
        <v>0.98</v>
      </c>
      <c r="U280" s="182"/>
      <c r="V280" s="182"/>
      <c r="W280" s="179">
        <v>0.85</v>
      </c>
      <c r="X280" s="179"/>
      <c r="Y280" s="179"/>
      <c r="Z280" s="179">
        <f t="shared" si="4"/>
        <v>0.74720099999999989</v>
      </c>
      <c r="AA280" s="179"/>
      <c r="AB280" s="179"/>
      <c r="AC280" s="183">
        <f t="shared" si="5"/>
        <v>428508.58005541941</v>
      </c>
      <c r="AD280" s="183"/>
      <c r="AE280" s="183"/>
      <c r="AF280" s="183"/>
      <c r="AG280" s="183"/>
      <c r="AH280" s="183"/>
      <c r="AI280" s="183"/>
      <c r="AJ280" s="183"/>
      <c r="AK280" s="77"/>
      <c r="AQ280" s="77"/>
      <c r="AU280" s="126"/>
    </row>
    <row r="281" spans="1:47" ht="14.1" customHeight="1">
      <c r="A281" s="145" t="s">
        <v>430</v>
      </c>
      <c r="B281" s="174" t="s">
        <v>428</v>
      </c>
      <c r="C281" s="174"/>
      <c r="D281" s="174"/>
      <c r="E281" s="174"/>
      <c r="F281" s="174"/>
      <c r="G281" s="174"/>
      <c r="H281" s="175">
        <f>110.78+74.82+124.02</f>
        <v>309.62</v>
      </c>
      <c r="I281" s="175"/>
      <c r="J281" s="175"/>
      <c r="K281" s="175"/>
      <c r="L281" s="175"/>
      <c r="M281" s="176">
        <v>19579.55</v>
      </c>
      <c r="N281" s="176"/>
      <c r="O281" s="176"/>
      <c r="P281" s="176"/>
      <c r="Q281" s="177">
        <v>0.89700000000000002</v>
      </c>
      <c r="R281" s="177"/>
      <c r="S281" s="177"/>
      <c r="T281" s="178">
        <v>0.98</v>
      </c>
      <c r="U281" s="178"/>
      <c r="V281" s="178"/>
      <c r="W281" s="179">
        <v>0.85</v>
      </c>
      <c r="X281" s="179"/>
      <c r="Y281" s="179"/>
      <c r="Z281" s="177">
        <f t="shared" si="4"/>
        <v>0.74720099999999989</v>
      </c>
      <c r="AA281" s="177"/>
      <c r="AB281" s="177"/>
      <c r="AC281" s="176">
        <f t="shared" si="5"/>
        <v>4529697.0487114703</v>
      </c>
      <c r="AD281" s="176"/>
      <c r="AE281" s="176"/>
      <c r="AF281" s="176"/>
      <c r="AG281" s="176"/>
      <c r="AH281" s="176"/>
      <c r="AI281" s="176"/>
      <c r="AJ281" s="176"/>
      <c r="AK281" s="77"/>
      <c r="AQ281" s="77"/>
      <c r="AU281" s="126"/>
    </row>
    <row r="282" spans="1:47" ht="14.1" customHeight="1">
      <c r="A282" s="145" t="s">
        <v>430</v>
      </c>
      <c r="B282" s="180" t="s">
        <v>413</v>
      </c>
      <c r="C282" s="180"/>
      <c r="D282" s="180"/>
      <c r="E282" s="180"/>
      <c r="F282" s="180"/>
      <c r="G282" s="180"/>
      <c r="H282" s="181">
        <v>29.29</v>
      </c>
      <c r="I282" s="181"/>
      <c r="J282" s="181"/>
      <c r="K282" s="181"/>
      <c r="L282" s="181"/>
      <c r="M282" s="183">
        <v>19579.55</v>
      </c>
      <c r="N282" s="183"/>
      <c r="O282" s="183"/>
      <c r="P282" s="183"/>
      <c r="Q282" s="179">
        <v>0.89700000000000002</v>
      </c>
      <c r="R282" s="179"/>
      <c r="S282" s="179"/>
      <c r="T282" s="182">
        <v>0.98</v>
      </c>
      <c r="U282" s="182"/>
      <c r="V282" s="182"/>
      <c r="W282" s="179">
        <v>0.85</v>
      </c>
      <c r="X282" s="179"/>
      <c r="Y282" s="179"/>
      <c r="Z282" s="179">
        <f t="shared" si="4"/>
        <v>0.74720099999999989</v>
      </c>
      <c r="AA282" s="179"/>
      <c r="AB282" s="179"/>
      <c r="AC282" s="183">
        <f t="shared" si="5"/>
        <v>428508.58005541941</v>
      </c>
      <c r="AD282" s="183"/>
      <c r="AE282" s="183"/>
      <c r="AF282" s="183"/>
      <c r="AG282" s="183"/>
      <c r="AH282" s="183"/>
      <c r="AI282" s="183"/>
      <c r="AJ282" s="183"/>
      <c r="AK282" s="77"/>
      <c r="AQ282" s="77"/>
      <c r="AU282" s="126"/>
    </row>
    <row r="283" spans="1:47" ht="14.1" customHeight="1">
      <c r="A283" s="145" t="s">
        <v>431</v>
      </c>
      <c r="B283" s="174" t="s">
        <v>428</v>
      </c>
      <c r="C283" s="174"/>
      <c r="D283" s="174"/>
      <c r="E283" s="174"/>
      <c r="F283" s="174"/>
      <c r="G283" s="174"/>
      <c r="H283" s="175">
        <f>110.78+74.82+124.02</f>
        <v>309.62</v>
      </c>
      <c r="I283" s="175"/>
      <c r="J283" s="175"/>
      <c r="K283" s="175"/>
      <c r="L283" s="175"/>
      <c r="M283" s="176">
        <v>19579.55</v>
      </c>
      <c r="N283" s="176"/>
      <c r="O283" s="176"/>
      <c r="P283" s="176"/>
      <c r="Q283" s="177">
        <v>0.89700000000000002</v>
      </c>
      <c r="R283" s="177"/>
      <c r="S283" s="177"/>
      <c r="T283" s="178">
        <v>0.98</v>
      </c>
      <c r="U283" s="178"/>
      <c r="V283" s="178"/>
      <c r="W283" s="179">
        <v>0.85</v>
      </c>
      <c r="X283" s="179"/>
      <c r="Y283" s="179"/>
      <c r="Z283" s="177">
        <f t="shared" ref="Z283:Z286" si="6">Q283*T283*W283</f>
        <v>0.74720099999999989</v>
      </c>
      <c r="AA283" s="177"/>
      <c r="AB283" s="177"/>
      <c r="AC283" s="176">
        <f t="shared" ref="AC283:AC286" si="7">H283*M283*Z283</f>
        <v>4529697.0487114703</v>
      </c>
      <c r="AD283" s="176"/>
      <c r="AE283" s="176"/>
      <c r="AF283" s="176"/>
      <c r="AG283" s="176"/>
      <c r="AH283" s="176"/>
      <c r="AI283" s="176"/>
      <c r="AJ283" s="176"/>
      <c r="AK283" s="77"/>
      <c r="AQ283" s="77"/>
      <c r="AU283" s="126"/>
    </row>
    <row r="284" spans="1:47" ht="14.1" customHeight="1">
      <c r="A284" s="145" t="s">
        <v>431</v>
      </c>
      <c r="B284" s="180" t="s">
        <v>413</v>
      </c>
      <c r="C284" s="180"/>
      <c r="D284" s="180"/>
      <c r="E284" s="180"/>
      <c r="F284" s="180"/>
      <c r="G284" s="180"/>
      <c r="H284" s="181">
        <v>29.29</v>
      </c>
      <c r="I284" s="181"/>
      <c r="J284" s="181"/>
      <c r="K284" s="181"/>
      <c r="L284" s="181"/>
      <c r="M284" s="183">
        <v>19579.55</v>
      </c>
      <c r="N284" s="183"/>
      <c r="O284" s="183"/>
      <c r="P284" s="183"/>
      <c r="Q284" s="179">
        <v>0.89700000000000002</v>
      </c>
      <c r="R284" s="179"/>
      <c r="S284" s="179"/>
      <c r="T284" s="182">
        <v>0.98</v>
      </c>
      <c r="U284" s="182"/>
      <c r="V284" s="182"/>
      <c r="W284" s="179">
        <v>0.85</v>
      </c>
      <c r="X284" s="179"/>
      <c r="Y284" s="179"/>
      <c r="Z284" s="179">
        <f t="shared" si="6"/>
        <v>0.74720099999999989</v>
      </c>
      <c r="AA284" s="179"/>
      <c r="AB284" s="179"/>
      <c r="AC284" s="183">
        <f t="shared" si="7"/>
        <v>428508.58005541941</v>
      </c>
      <c r="AD284" s="183"/>
      <c r="AE284" s="183"/>
      <c r="AF284" s="183"/>
      <c r="AG284" s="183"/>
      <c r="AH284" s="183"/>
      <c r="AI284" s="183"/>
      <c r="AJ284" s="183"/>
      <c r="AK284" s="77"/>
      <c r="AQ284" s="77"/>
      <c r="AU284" s="126"/>
    </row>
    <row r="285" spans="1:47" ht="14.1" customHeight="1">
      <c r="A285" s="145" t="s">
        <v>432</v>
      </c>
      <c r="B285" s="174" t="s">
        <v>428</v>
      </c>
      <c r="C285" s="174"/>
      <c r="D285" s="174"/>
      <c r="E285" s="174"/>
      <c r="F285" s="174"/>
      <c r="G285" s="174"/>
      <c r="H285" s="175">
        <f>110.78+74.82+124.02</f>
        <v>309.62</v>
      </c>
      <c r="I285" s="175"/>
      <c r="J285" s="175"/>
      <c r="K285" s="175"/>
      <c r="L285" s="175"/>
      <c r="M285" s="176">
        <v>19579.55</v>
      </c>
      <c r="N285" s="176"/>
      <c r="O285" s="176"/>
      <c r="P285" s="176"/>
      <c r="Q285" s="177">
        <v>0.89700000000000002</v>
      </c>
      <c r="R285" s="177"/>
      <c r="S285" s="177"/>
      <c r="T285" s="178">
        <v>0.98</v>
      </c>
      <c r="U285" s="178"/>
      <c r="V285" s="178"/>
      <c r="W285" s="179">
        <v>0.85</v>
      </c>
      <c r="X285" s="179"/>
      <c r="Y285" s="179"/>
      <c r="Z285" s="177">
        <f t="shared" si="6"/>
        <v>0.74720099999999989</v>
      </c>
      <c r="AA285" s="177"/>
      <c r="AB285" s="177"/>
      <c r="AC285" s="176">
        <f t="shared" si="7"/>
        <v>4529697.0487114703</v>
      </c>
      <c r="AD285" s="176"/>
      <c r="AE285" s="176"/>
      <c r="AF285" s="176"/>
      <c r="AG285" s="176"/>
      <c r="AH285" s="176"/>
      <c r="AI285" s="176"/>
      <c r="AJ285" s="176"/>
      <c r="AK285" s="77"/>
      <c r="AQ285" s="77"/>
      <c r="AU285" s="126"/>
    </row>
    <row r="286" spans="1:47" ht="14.1" customHeight="1">
      <c r="A286" s="145" t="s">
        <v>432</v>
      </c>
      <c r="B286" s="180" t="s">
        <v>413</v>
      </c>
      <c r="C286" s="180"/>
      <c r="D286" s="180"/>
      <c r="E286" s="180"/>
      <c r="F286" s="180"/>
      <c r="G286" s="180"/>
      <c r="H286" s="181">
        <v>29.29</v>
      </c>
      <c r="I286" s="181"/>
      <c r="J286" s="181"/>
      <c r="K286" s="181"/>
      <c r="L286" s="181"/>
      <c r="M286" s="183">
        <v>19579.55</v>
      </c>
      <c r="N286" s="183"/>
      <c r="O286" s="183"/>
      <c r="P286" s="183"/>
      <c r="Q286" s="179">
        <v>0.89700000000000002</v>
      </c>
      <c r="R286" s="179"/>
      <c r="S286" s="179"/>
      <c r="T286" s="182">
        <v>0.98</v>
      </c>
      <c r="U286" s="182"/>
      <c r="V286" s="182"/>
      <c r="W286" s="179">
        <v>0.85</v>
      </c>
      <c r="X286" s="179"/>
      <c r="Y286" s="179"/>
      <c r="Z286" s="179">
        <f t="shared" si="6"/>
        <v>0.74720099999999989</v>
      </c>
      <c r="AA286" s="179"/>
      <c r="AB286" s="179"/>
      <c r="AC286" s="183">
        <f t="shared" si="7"/>
        <v>428508.58005541941</v>
      </c>
      <c r="AD286" s="183"/>
      <c r="AE286" s="183"/>
      <c r="AF286" s="183"/>
      <c r="AG286" s="183"/>
      <c r="AH286" s="183"/>
      <c r="AI286" s="183"/>
      <c r="AJ286" s="183"/>
      <c r="AK286" s="77"/>
      <c r="AQ286" s="77"/>
      <c r="AU286" s="126"/>
    </row>
    <row r="287" spans="1:47" ht="14.1" customHeight="1">
      <c r="A287" s="145" t="s">
        <v>433</v>
      </c>
      <c r="B287" s="174" t="s">
        <v>428</v>
      </c>
      <c r="C287" s="174"/>
      <c r="D287" s="174"/>
      <c r="E287" s="174"/>
      <c r="F287" s="174"/>
      <c r="G287" s="174"/>
      <c r="H287" s="175">
        <f>110.78+74.82+124.02</f>
        <v>309.62</v>
      </c>
      <c r="I287" s="175"/>
      <c r="J287" s="175"/>
      <c r="K287" s="175"/>
      <c r="L287" s="175"/>
      <c r="M287" s="176">
        <v>19579.55</v>
      </c>
      <c r="N287" s="176"/>
      <c r="O287" s="176"/>
      <c r="P287" s="176"/>
      <c r="Q287" s="177">
        <v>0.89700000000000002</v>
      </c>
      <c r="R287" s="177"/>
      <c r="S287" s="177"/>
      <c r="T287" s="178">
        <v>0.98</v>
      </c>
      <c r="U287" s="178"/>
      <c r="V287" s="178"/>
      <c r="W287" s="179">
        <v>0.85</v>
      </c>
      <c r="X287" s="179"/>
      <c r="Y287" s="179"/>
      <c r="Z287" s="177">
        <f t="shared" ref="Z287:Z288" si="8">Q287*T287*W287</f>
        <v>0.74720099999999989</v>
      </c>
      <c r="AA287" s="177"/>
      <c r="AB287" s="177"/>
      <c r="AC287" s="176">
        <f t="shared" ref="AC287:AC288" si="9">H287*M287*Z287</f>
        <v>4529697.0487114703</v>
      </c>
      <c r="AD287" s="176"/>
      <c r="AE287" s="176"/>
      <c r="AF287" s="176"/>
      <c r="AG287" s="176"/>
      <c r="AH287" s="176"/>
      <c r="AI287" s="176"/>
      <c r="AJ287" s="176"/>
      <c r="AK287" s="77"/>
      <c r="AQ287" s="77"/>
      <c r="AU287" s="126"/>
    </row>
    <row r="288" spans="1:47" ht="14.1" customHeight="1">
      <c r="A288" s="145" t="s">
        <v>433</v>
      </c>
      <c r="B288" s="180" t="s">
        <v>413</v>
      </c>
      <c r="C288" s="180"/>
      <c r="D288" s="180"/>
      <c r="E288" s="180"/>
      <c r="F288" s="180"/>
      <c r="G288" s="180"/>
      <c r="H288" s="181">
        <v>29.29</v>
      </c>
      <c r="I288" s="181"/>
      <c r="J288" s="181"/>
      <c r="K288" s="181"/>
      <c r="L288" s="181"/>
      <c r="M288" s="183">
        <v>19579.55</v>
      </c>
      <c r="N288" s="183"/>
      <c r="O288" s="183"/>
      <c r="P288" s="183"/>
      <c r="Q288" s="179">
        <v>0.89700000000000002</v>
      </c>
      <c r="R288" s="179"/>
      <c r="S288" s="179"/>
      <c r="T288" s="182">
        <v>0.98</v>
      </c>
      <c r="U288" s="182"/>
      <c r="V288" s="182"/>
      <c r="W288" s="179">
        <v>0.85</v>
      </c>
      <c r="X288" s="179"/>
      <c r="Y288" s="179"/>
      <c r="Z288" s="179">
        <f t="shared" si="8"/>
        <v>0.74720099999999989</v>
      </c>
      <c r="AA288" s="179"/>
      <c r="AB288" s="179"/>
      <c r="AC288" s="183">
        <f t="shared" si="9"/>
        <v>428508.58005541941</v>
      </c>
      <c r="AD288" s="183"/>
      <c r="AE288" s="183"/>
      <c r="AF288" s="183"/>
      <c r="AG288" s="183"/>
      <c r="AH288" s="183"/>
      <c r="AI288" s="183"/>
      <c r="AJ288" s="183"/>
      <c r="AK288" s="77"/>
      <c r="AQ288" s="77"/>
      <c r="AU288" s="126"/>
    </row>
    <row r="289" spans="1:47" ht="14.1" customHeight="1">
      <c r="A289" s="145" t="s">
        <v>434</v>
      </c>
      <c r="B289" s="174" t="s">
        <v>435</v>
      </c>
      <c r="C289" s="174"/>
      <c r="D289" s="174"/>
      <c r="E289" s="174"/>
      <c r="F289" s="174"/>
      <c r="G289" s="174"/>
      <c r="H289" s="175">
        <f>109.74+85.23+106.94</f>
        <v>301.90999999999997</v>
      </c>
      <c r="I289" s="175"/>
      <c r="J289" s="175"/>
      <c r="K289" s="175"/>
      <c r="L289" s="175"/>
      <c r="M289" s="176">
        <v>19579.55</v>
      </c>
      <c r="N289" s="176"/>
      <c r="O289" s="176"/>
      <c r="P289" s="176"/>
      <c r="Q289" s="177">
        <v>0.89700000000000002</v>
      </c>
      <c r="R289" s="177"/>
      <c r="S289" s="177"/>
      <c r="T289" s="178">
        <v>0.98</v>
      </c>
      <c r="U289" s="178"/>
      <c r="V289" s="178"/>
      <c r="W289" s="179">
        <v>0.85</v>
      </c>
      <c r="X289" s="179"/>
      <c r="Y289" s="179"/>
      <c r="Z289" s="177">
        <f t="shared" ref="Z289:Z290" si="10">Q289*T289*W289</f>
        <v>0.74720099999999989</v>
      </c>
      <c r="AA289" s="177"/>
      <c r="AB289" s="177"/>
      <c r="AC289" s="176">
        <f t="shared" ref="AC289:AC290" si="11">H289*M289*Z289</f>
        <v>4416900.8332035393</v>
      </c>
      <c r="AD289" s="176"/>
      <c r="AE289" s="176"/>
      <c r="AF289" s="176"/>
      <c r="AG289" s="176"/>
      <c r="AH289" s="176"/>
      <c r="AI289" s="176"/>
      <c r="AJ289" s="176"/>
      <c r="AK289" s="77"/>
      <c r="AQ289" s="77"/>
      <c r="AU289" s="126"/>
    </row>
    <row r="290" spans="1:47" ht="14.1" customHeight="1">
      <c r="A290" s="145" t="s">
        <v>434</v>
      </c>
      <c r="B290" s="180" t="s">
        <v>413</v>
      </c>
      <c r="C290" s="180"/>
      <c r="D290" s="180"/>
      <c r="E290" s="180"/>
      <c r="F290" s="180"/>
      <c r="G290" s="180"/>
      <c r="H290" s="181">
        <v>28.4</v>
      </c>
      <c r="I290" s="181"/>
      <c r="J290" s="181"/>
      <c r="K290" s="181"/>
      <c r="L290" s="181"/>
      <c r="M290" s="183">
        <v>19579.55</v>
      </c>
      <c r="N290" s="183"/>
      <c r="O290" s="183"/>
      <c r="P290" s="183"/>
      <c r="Q290" s="179">
        <v>0.89700000000000002</v>
      </c>
      <c r="R290" s="179"/>
      <c r="S290" s="179"/>
      <c r="T290" s="182">
        <v>0.98</v>
      </c>
      <c r="U290" s="182"/>
      <c r="V290" s="182"/>
      <c r="W290" s="179">
        <v>0.85</v>
      </c>
      <c r="X290" s="179"/>
      <c r="Y290" s="179"/>
      <c r="Z290" s="179">
        <f t="shared" si="10"/>
        <v>0.74720099999999989</v>
      </c>
      <c r="AA290" s="179"/>
      <c r="AB290" s="179"/>
      <c r="AC290" s="183">
        <f t="shared" si="11"/>
        <v>415488.0052432199</v>
      </c>
      <c r="AD290" s="183"/>
      <c r="AE290" s="183"/>
      <c r="AF290" s="183"/>
      <c r="AG290" s="183"/>
      <c r="AH290" s="183"/>
      <c r="AI290" s="183"/>
      <c r="AJ290" s="183"/>
      <c r="AK290" s="77"/>
      <c r="AQ290" s="77"/>
      <c r="AU290" s="126"/>
    </row>
    <row r="291" spans="1:47" ht="14.1" customHeight="1">
      <c r="A291" s="145" t="s">
        <v>436</v>
      </c>
      <c r="B291" s="174" t="s">
        <v>435</v>
      </c>
      <c r="C291" s="174"/>
      <c r="D291" s="174"/>
      <c r="E291" s="174"/>
      <c r="F291" s="174"/>
      <c r="G291" s="174"/>
      <c r="H291" s="175">
        <f>109.74+85.23+106.94</f>
        <v>301.90999999999997</v>
      </c>
      <c r="I291" s="175"/>
      <c r="J291" s="175"/>
      <c r="K291" s="175"/>
      <c r="L291" s="175"/>
      <c r="M291" s="176">
        <v>19579.55</v>
      </c>
      <c r="N291" s="176"/>
      <c r="O291" s="176"/>
      <c r="P291" s="176"/>
      <c r="Q291" s="177">
        <v>0.89700000000000002</v>
      </c>
      <c r="R291" s="177"/>
      <c r="S291" s="177"/>
      <c r="T291" s="178">
        <v>0.98</v>
      </c>
      <c r="U291" s="178"/>
      <c r="V291" s="178"/>
      <c r="W291" s="179">
        <v>0.85</v>
      </c>
      <c r="X291" s="179"/>
      <c r="Y291" s="179"/>
      <c r="Z291" s="177">
        <f t="shared" ref="Z291:Z292" si="12">Q291*T291*W291</f>
        <v>0.74720099999999989</v>
      </c>
      <c r="AA291" s="177"/>
      <c r="AB291" s="177"/>
      <c r="AC291" s="176">
        <f t="shared" ref="AC291:AC292" si="13">H291*M291*Z291</f>
        <v>4416900.8332035393</v>
      </c>
      <c r="AD291" s="176"/>
      <c r="AE291" s="176"/>
      <c r="AF291" s="176"/>
      <c r="AG291" s="176"/>
      <c r="AH291" s="176"/>
      <c r="AI291" s="176"/>
      <c r="AJ291" s="176"/>
      <c r="AK291" s="77"/>
      <c r="AQ291" s="77"/>
      <c r="AU291" s="126"/>
    </row>
    <row r="292" spans="1:47" ht="14.1" customHeight="1">
      <c r="A292" s="145" t="s">
        <v>436</v>
      </c>
      <c r="B292" s="180" t="s">
        <v>413</v>
      </c>
      <c r="C292" s="180"/>
      <c r="D292" s="180"/>
      <c r="E292" s="180"/>
      <c r="F292" s="180"/>
      <c r="G292" s="180"/>
      <c r="H292" s="181">
        <v>28.4</v>
      </c>
      <c r="I292" s="181"/>
      <c r="J292" s="181"/>
      <c r="K292" s="181"/>
      <c r="L292" s="181"/>
      <c r="M292" s="183">
        <v>19579.55</v>
      </c>
      <c r="N292" s="183"/>
      <c r="O292" s="183"/>
      <c r="P292" s="183"/>
      <c r="Q292" s="179">
        <v>0.89700000000000002</v>
      </c>
      <c r="R292" s="179"/>
      <c r="S292" s="179"/>
      <c r="T292" s="182">
        <v>0.98</v>
      </c>
      <c r="U292" s="182"/>
      <c r="V292" s="182"/>
      <c r="W292" s="179">
        <v>0.85</v>
      </c>
      <c r="X292" s="179"/>
      <c r="Y292" s="179"/>
      <c r="Z292" s="179">
        <f t="shared" si="12"/>
        <v>0.74720099999999989</v>
      </c>
      <c r="AA292" s="179"/>
      <c r="AB292" s="179"/>
      <c r="AC292" s="183">
        <f t="shared" si="13"/>
        <v>415488.0052432199</v>
      </c>
      <c r="AD292" s="183"/>
      <c r="AE292" s="183"/>
      <c r="AF292" s="183"/>
      <c r="AG292" s="183"/>
      <c r="AH292" s="183"/>
      <c r="AI292" s="183"/>
      <c r="AJ292" s="183"/>
      <c r="AK292" s="77"/>
      <c r="AQ292" s="77"/>
      <c r="AU292" s="126"/>
    </row>
    <row r="293" spans="1:47" ht="14.1" customHeight="1">
      <c r="A293" s="145" t="s">
        <v>437</v>
      </c>
      <c r="B293" s="174" t="s">
        <v>435</v>
      </c>
      <c r="C293" s="174"/>
      <c r="D293" s="174"/>
      <c r="E293" s="174"/>
      <c r="F293" s="174"/>
      <c r="G293" s="174"/>
      <c r="H293" s="175">
        <f>109.74+85.23+106.94</f>
        <v>301.90999999999997</v>
      </c>
      <c r="I293" s="175"/>
      <c r="J293" s="175"/>
      <c r="K293" s="175"/>
      <c r="L293" s="175"/>
      <c r="M293" s="176">
        <v>19579.55</v>
      </c>
      <c r="N293" s="176"/>
      <c r="O293" s="176"/>
      <c r="P293" s="176"/>
      <c r="Q293" s="177">
        <v>0.89700000000000002</v>
      </c>
      <c r="R293" s="177"/>
      <c r="S293" s="177"/>
      <c r="T293" s="178">
        <v>0.98</v>
      </c>
      <c r="U293" s="178"/>
      <c r="V293" s="178"/>
      <c r="W293" s="179">
        <v>0.85</v>
      </c>
      <c r="X293" s="179"/>
      <c r="Y293" s="179"/>
      <c r="Z293" s="177">
        <f t="shared" ref="Z293:Z294" si="14">Q293*T293*W293</f>
        <v>0.74720099999999989</v>
      </c>
      <c r="AA293" s="177"/>
      <c r="AB293" s="177"/>
      <c r="AC293" s="176">
        <f t="shared" ref="AC293:AC294" si="15">H293*M293*Z293</f>
        <v>4416900.8332035393</v>
      </c>
      <c r="AD293" s="176"/>
      <c r="AE293" s="176"/>
      <c r="AF293" s="176"/>
      <c r="AG293" s="176"/>
      <c r="AH293" s="176"/>
      <c r="AI293" s="176"/>
      <c r="AJ293" s="176"/>
      <c r="AK293" s="77"/>
      <c r="AQ293" s="77"/>
      <c r="AU293" s="126"/>
    </row>
    <row r="294" spans="1:47" ht="14.1" customHeight="1">
      <c r="A294" s="145" t="s">
        <v>437</v>
      </c>
      <c r="B294" s="180" t="s">
        <v>413</v>
      </c>
      <c r="C294" s="180"/>
      <c r="D294" s="180"/>
      <c r="E294" s="180"/>
      <c r="F294" s="180"/>
      <c r="G294" s="180"/>
      <c r="H294" s="181">
        <v>28.4</v>
      </c>
      <c r="I294" s="181"/>
      <c r="J294" s="181"/>
      <c r="K294" s="181"/>
      <c r="L294" s="181"/>
      <c r="M294" s="183">
        <v>19579.55</v>
      </c>
      <c r="N294" s="183"/>
      <c r="O294" s="183"/>
      <c r="P294" s="183"/>
      <c r="Q294" s="179">
        <v>0.89700000000000002</v>
      </c>
      <c r="R294" s="179"/>
      <c r="S294" s="179"/>
      <c r="T294" s="182">
        <v>0.98</v>
      </c>
      <c r="U294" s="182"/>
      <c r="V294" s="182"/>
      <c r="W294" s="179">
        <v>0.85</v>
      </c>
      <c r="X294" s="179"/>
      <c r="Y294" s="179"/>
      <c r="Z294" s="179">
        <f t="shared" si="14"/>
        <v>0.74720099999999989</v>
      </c>
      <c r="AA294" s="179"/>
      <c r="AB294" s="179"/>
      <c r="AC294" s="183">
        <f t="shared" si="15"/>
        <v>415488.0052432199</v>
      </c>
      <c r="AD294" s="183"/>
      <c r="AE294" s="183"/>
      <c r="AF294" s="183"/>
      <c r="AG294" s="183"/>
      <c r="AH294" s="183"/>
      <c r="AI294" s="183"/>
      <c r="AJ294" s="183"/>
      <c r="AK294" s="77"/>
      <c r="AQ294" s="77"/>
      <c r="AU294" s="126"/>
    </row>
    <row r="295" spans="1:47" ht="14.1" customHeight="1">
      <c r="A295" s="145" t="s">
        <v>439</v>
      </c>
      <c r="B295" s="174" t="s">
        <v>438</v>
      </c>
      <c r="C295" s="174"/>
      <c r="D295" s="174"/>
      <c r="E295" s="174"/>
      <c r="F295" s="174"/>
      <c r="G295" s="174"/>
      <c r="H295" s="175">
        <v>225.15</v>
      </c>
      <c r="I295" s="175"/>
      <c r="J295" s="175"/>
      <c r="K295" s="175"/>
      <c r="L295" s="175"/>
      <c r="M295" s="184">
        <v>23630.2</v>
      </c>
      <c r="N295" s="184"/>
      <c r="O295" s="184"/>
      <c r="P295" s="184"/>
      <c r="Q295" s="177">
        <v>0.89700000000000002</v>
      </c>
      <c r="R295" s="177"/>
      <c r="S295" s="177"/>
      <c r="T295" s="178">
        <v>0.98</v>
      </c>
      <c r="U295" s="178"/>
      <c r="V295" s="178"/>
      <c r="W295" s="179">
        <v>0.85</v>
      </c>
      <c r="X295" s="179"/>
      <c r="Y295" s="179"/>
      <c r="Z295" s="177">
        <f t="shared" ref="Z295:Z296" si="16">Q295*T295*W295</f>
        <v>0.74720099999999989</v>
      </c>
      <c r="AA295" s="177"/>
      <c r="AB295" s="177"/>
      <c r="AC295" s="176">
        <f t="shared" ref="AC295:AC296" si="17">H295*M295*Z295</f>
        <v>3975363.0171555295</v>
      </c>
      <c r="AD295" s="176"/>
      <c r="AE295" s="176"/>
      <c r="AF295" s="176"/>
      <c r="AG295" s="176"/>
      <c r="AH295" s="176"/>
      <c r="AI295" s="176"/>
      <c r="AJ295" s="176"/>
      <c r="AK295" s="77"/>
      <c r="AQ295" s="77"/>
      <c r="AU295" s="126"/>
    </row>
    <row r="296" spans="1:47" ht="14.1" customHeight="1">
      <c r="A296" s="145" t="s">
        <v>439</v>
      </c>
      <c r="B296" s="180" t="s">
        <v>413</v>
      </c>
      <c r="C296" s="180"/>
      <c r="D296" s="180"/>
      <c r="E296" s="180"/>
      <c r="F296" s="180"/>
      <c r="G296" s="180"/>
      <c r="H296" s="181">
        <v>32.19</v>
      </c>
      <c r="I296" s="181"/>
      <c r="J296" s="181"/>
      <c r="K296" s="181"/>
      <c r="L296" s="181"/>
      <c r="M296" s="183">
        <v>23630.2</v>
      </c>
      <c r="N296" s="183"/>
      <c r="O296" s="183"/>
      <c r="P296" s="183"/>
      <c r="Q296" s="179">
        <v>0.89700000000000002</v>
      </c>
      <c r="R296" s="179"/>
      <c r="S296" s="179"/>
      <c r="T296" s="182">
        <v>0.98</v>
      </c>
      <c r="U296" s="182"/>
      <c r="V296" s="182"/>
      <c r="W296" s="179">
        <v>0.85</v>
      </c>
      <c r="X296" s="179"/>
      <c r="Y296" s="179"/>
      <c r="Z296" s="179">
        <f t="shared" si="16"/>
        <v>0.74720099999999989</v>
      </c>
      <c r="AA296" s="179"/>
      <c r="AB296" s="179"/>
      <c r="AC296" s="183">
        <f t="shared" si="17"/>
        <v>568363.02696973784</v>
      </c>
      <c r="AD296" s="183"/>
      <c r="AE296" s="183"/>
      <c r="AF296" s="183"/>
      <c r="AG296" s="183"/>
      <c r="AH296" s="183"/>
      <c r="AI296" s="183"/>
      <c r="AJ296" s="183"/>
      <c r="AK296" s="77"/>
      <c r="AQ296" s="77"/>
      <c r="AU296" s="126"/>
    </row>
    <row r="297" spans="1:47" ht="14.1" customHeight="1">
      <c r="A297" s="145" t="s">
        <v>440</v>
      </c>
      <c r="B297" s="174" t="s">
        <v>438</v>
      </c>
      <c r="C297" s="174"/>
      <c r="D297" s="174"/>
      <c r="E297" s="174"/>
      <c r="F297" s="174"/>
      <c r="G297" s="174"/>
      <c r="H297" s="175">
        <v>225.15</v>
      </c>
      <c r="I297" s="175"/>
      <c r="J297" s="175"/>
      <c r="K297" s="175"/>
      <c r="L297" s="175"/>
      <c r="M297" s="184">
        <v>23630.2</v>
      </c>
      <c r="N297" s="184"/>
      <c r="O297" s="184"/>
      <c r="P297" s="184"/>
      <c r="Q297" s="177">
        <v>0.89700000000000002</v>
      </c>
      <c r="R297" s="177"/>
      <c r="S297" s="177"/>
      <c r="T297" s="178">
        <v>0.98</v>
      </c>
      <c r="U297" s="178"/>
      <c r="V297" s="178"/>
      <c r="W297" s="179">
        <v>0.85</v>
      </c>
      <c r="X297" s="179"/>
      <c r="Y297" s="179"/>
      <c r="Z297" s="177">
        <f t="shared" ref="Z297:Z300" si="18">Q297*T297*W297</f>
        <v>0.74720099999999989</v>
      </c>
      <c r="AA297" s="177"/>
      <c r="AB297" s="177"/>
      <c r="AC297" s="176">
        <f t="shared" ref="AC297:AC300" si="19">H297*M297*Z297</f>
        <v>3975363.0171555295</v>
      </c>
      <c r="AD297" s="176"/>
      <c r="AE297" s="176"/>
      <c r="AF297" s="176"/>
      <c r="AG297" s="176"/>
      <c r="AH297" s="176"/>
      <c r="AI297" s="176"/>
      <c r="AJ297" s="176"/>
      <c r="AK297" s="77"/>
      <c r="AQ297" s="77"/>
      <c r="AU297" s="126"/>
    </row>
    <row r="298" spans="1:47" ht="14.1" customHeight="1">
      <c r="A298" s="145" t="s">
        <v>440</v>
      </c>
      <c r="B298" s="180" t="s">
        <v>413</v>
      </c>
      <c r="C298" s="180"/>
      <c r="D298" s="180"/>
      <c r="E298" s="180"/>
      <c r="F298" s="180"/>
      <c r="G298" s="180"/>
      <c r="H298" s="181">
        <v>32.19</v>
      </c>
      <c r="I298" s="181"/>
      <c r="J298" s="181"/>
      <c r="K298" s="181"/>
      <c r="L298" s="181"/>
      <c r="M298" s="183">
        <v>23630.2</v>
      </c>
      <c r="N298" s="183"/>
      <c r="O298" s="183"/>
      <c r="P298" s="183"/>
      <c r="Q298" s="179">
        <v>0.89700000000000002</v>
      </c>
      <c r="R298" s="179"/>
      <c r="S298" s="179"/>
      <c r="T298" s="182">
        <v>0.98</v>
      </c>
      <c r="U298" s="182"/>
      <c r="V298" s="182"/>
      <c r="W298" s="179">
        <v>0.85</v>
      </c>
      <c r="X298" s="179"/>
      <c r="Y298" s="179"/>
      <c r="Z298" s="179">
        <f t="shared" si="18"/>
        <v>0.74720099999999989</v>
      </c>
      <c r="AA298" s="179"/>
      <c r="AB298" s="179"/>
      <c r="AC298" s="183">
        <f t="shared" si="19"/>
        <v>568363.02696973784</v>
      </c>
      <c r="AD298" s="183"/>
      <c r="AE298" s="183"/>
      <c r="AF298" s="183"/>
      <c r="AG298" s="183"/>
      <c r="AH298" s="183"/>
      <c r="AI298" s="183"/>
      <c r="AJ298" s="183"/>
      <c r="AK298" s="77"/>
      <c r="AQ298" s="77"/>
      <c r="AU298" s="126"/>
    </row>
    <row r="299" spans="1:47" ht="14.1" customHeight="1">
      <c r="A299" s="145" t="s">
        <v>441</v>
      </c>
      <c r="B299" s="174" t="s">
        <v>438</v>
      </c>
      <c r="C299" s="174"/>
      <c r="D299" s="174"/>
      <c r="E299" s="174"/>
      <c r="F299" s="174"/>
      <c r="G299" s="174"/>
      <c r="H299" s="175">
        <v>225.15</v>
      </c>
      <c r="I299" s="175"/>
      <c r="J299" s="175"/>
      <c r="K299" s="175"/>
      <c r="L299" s="175"/>
      <c r="M299" s="184">
        <v>23630.2</v>
      </c>
      <c r="N299" s="184"/>
      <c r="O299" s="184"/>
      <c r="P299" s="184"/>
      <c r="Q299" s="177">
        <v>0.89700000000000002</v>
      </c>
      <c r="R299" s="177"/>
      <c r="S299" s="177"/>
      <c r="T299" s="178">
        <v>0.98</v>
      </c>
      <c r="U299" s="178"/>
      <c r="V299" s="178"/>
      <c r="W299" s="179">
        <v>0.85</v>
      </c>
      <c r="X299" s="179"/>
      <c r="Y299" s="179"/>
      <c r="Z299" s="177">
        <f t="shared" si="18"/>
        <v>0.74720099999999989</v>
      </c>
      <c r="AA299" s="177"/>
      <c r="AB299" s="177"/>
      <c r="AC299" s="176">
        <f t="shared" si="19"/>
        <v>3975363.0171555295</v>
      </c>
      <c r="AD299" s="176"/>
      <c r="AE299" s="176"/>
      <c r="AF299" s="176"/>
      <c r="AG299" s="176"/>
      <c r="AH299" s="176"/>
      <c r="AI299" s="176"/>
      <c r="AJ299" s="176"/>
      <c r="AK299" s="77"/>
      <c r="AQ299" s="77"/>
      <c r="AU299" s="126"/>
    </row>
    <row r="300" spans="1:47" ht="14.1" customHeight="1">
      <c r="A300" s="145" t="s">
        <v>441</v>
      </c>
      <c r="B300" s="180" t="s">
        <v>413</v>
      </c>
      <c r="C300" s="180"/>
      <c r="D300" s="180"/>
      <c r="E300" s="180"/>
      <c r="F300" s="180"/>
      <c r="G300" s="180"/>
      <c r="H300" s="181">
        <v>32.19</v>
      </c>
      <c r="I300" s="181"/>
      <c r="J300" s="181"/>
      <c r="K300" s="181"/>
      <c r="L300" s="181"/>
      <c r="M300" s="183">
        <v>23630.2</v>
      </c>
      <c r="N300" s="183"/>
      <c r="O300" s="183"/>
      <c r="P300" s="183"/>
      <c r="Q300" s="179">
        <v>0.89700000000000002</v>
      </c>
      <c r="R300" s="179"/>
      <c r="S300" s="179"/>
      <c r="T300" s="182">
        <v>0.98</v>
      </c>
      <c r="U300" s="182"/>
      <c r="V300" s="182"/>
      <c r="W300" s="179">
        <v>0.85</v>
      </c>
      <c r="X300" s="179"/>
      <c r="Y300" s="179"/>
      <c r="Z300" s="179">
        <f t="shared" si="18"/>
        <v>0.74720099999999989</v>
      </c>
      <c r="AA300" s="179"/>
      <c r="AB300" s="179"/>
      <c r="AC300" s="183">
        <f t="shared" si="19"/>
        <v>568363.02696973784</v>
      </c>
      <c r="AD300" s="183"/>
      <c r="AE300" s="183"/>
      <c r="AF300" s="183"/>
      <c r="AG300" s="183"/>
      <c r="AH300" s="183"/>
      <c r="AI300" s="183"/>
      <c r="AJ300" s="183"/>
      <c r="AK300" s="77"/>
      <c r="AQ300" s="77"/>
      <c r="AU300" s="126"/>
    </row>
    <row r="301" spans="1:47" ht="14.1" customHeight="1">
      <c r="A301" s="145" t="s">
        <v>442</v>
      </c>
      <c r="B301" s="174" t="s">
        <v>438</v>
      </c>
      <c r="C301" s="174"/>
      <c r="D301" s="174"/>
      <c r="E301" s="174"/>
      <c r="F301" s="174"/>
      <c r="G301" s="174"/>
      <c r="H301" s="175">
        <v>225.15</v>
      </c>
      <c r="I301" s="175"/>
      <c r="J301" s="175"/>
      <c r="K301" s="175"/>
      <c r="L301" s="175"/>
      <c r="M301" s="184">
        <v>23630.2</v>
      </c>
      <c r="N301" s="184"/>
      <c r="O301" s="184"/>
      <c r="P301" s="184"/>
      <c r="Q301" s="177">
        <v>0.89700000000000002</v>
      </c>
      <c r="R301" s="177"/>
      <c r="S301" s="177"/>
      <c r="T301" s="178">
        <v>0.98</v>
      </c>
      <c r="U301" s="178"/>
      <c r="V301" s="178"/>
      <c r="W301" s="179">
        <v>0.85</v>
      </c>
      <c r="X301" s="179"/>
      <c r="Y301" s="179"/>
      <c r="Z301" s="177">
        <f t="shared" ref="Z301:Z302" si="20">Q301*T301*W301</f>
        <v>0.74720099999999989</v>
      </c>
      <c r="AA301" s="177"/>
      <c r="AB301" s="177"/>
      <c r="AC301" s="176">
        <f t="shared" ref="AC301:AC302" si="21">H301*M301*Z301</f>
        <v>3975363.0171555295</v>
      </c>
      <c r="AD301" s="176"/>
      <c r="AE301" s="176"/>
      <c r="AF301" s="176"/>
      <c r="AG301" s="176"/>
      <c r="AH301" s="176"/>
      <c r="AI301" s="176"/>
      <c r="AJ301" s="176"/>
      <c r="AK301" s="77"/>
      <c r="AQ301" s="77"/>
      <c r="AU301" s="126"/>
    </row>
    <row r="302" spans="1:47" ht="14.1" customHeight="1">
      <c r="A302" s="145" t="s">
        <v>442</v>
      </c>
      <c r="B302" s="180" t="s">
        <v>413</v>
      </c>
      <c r="C302" s="180"/>
      <c r="D302" s="180"/>
      <c r="E302" s="180"/>
      <c r="F302" s="180"/>
      <c r="G302" s="180"/>
      <c r="H302" s="181">
        <v>32.19</v>
      </c>
      <c r="I302" s="181"/>
      <c r="J302" s="181"/>
      <c r="K302" s="181"/>
      <c r="L302" s="181"/>
      <c r="M302" s="183">
        <v>23630.2</v>
      </c>
      <c r="N302" s="183"/>
      <c r="O302" s="183"/>
      <c r="P302" s="183"/>
      <c r="Q302" s="179">
        <v>0.89700000000000002</v>
      </c>
      <c r="R302" s="179"/>
      <c r="S302" s="179"/>
      <c r="T302" s="182">
        <v>0.98</v>
      </c>
      <c r="U302" s="182"/>
      <c r="V302" s="182"/>
      <c r="W302" s="179">
        <v>0.85</v>
      </c>
      <c r="X302" s="179"/>
      <c r="Y302" s="179"/>
      <c r="Z302" s="179">
        <f t="shared" si="20"/>
        <v>0.74720099999999989</v>
      </c>
      <c r="AA302" s="179"/>
      <c r="AB302" s="179"/>
      <c r="AC302" s="183">
        <f t="shared" si="21"/>
        <v>568363.02696973784</v>
      </c>
      <c r="AD302" s="183"/>
      <c r="AE302" s="183"/>
      <c r="AF302" s="183"/>
      <c r="AG302" s="183"/>
      <c r="AH302" s="183"/>
      <c r="AI302" s="183"/>
      <c r="AJ302" s="183"/>
      <c r="AK302" s="77"/>
      <c r="AQ302" s="77"/>
      <c r="AU302" s="126"/>
    </row>
    <row r="303" spans="1:47" ht="14.1" customHeight="1">
      <c r="A303" s="145" t="s">
        <v>443</v>
      </c>
      <c r="B303" s="174" t="s">
        <v>438</v>
      </c>
      <c r="C303" s="174"/>
      <c r="D303" s="174"/>
      <c r="E303" s="174"/>
      <c r="F303" s="174"/>
      <c r="G303" s="174"/>
      <c r="H303" s="175">
        <v>225.15</v>
      </c>
      <c r="I303" s="175"/>
      <c r="J303" s="175"/>
      <c r="K303" s="175"/>
      <c r="L303" s="175"/>
      <c r="M303" s="184">
        <v>23630.2</v>
      </c>
      <c r="N303" s="184"/>
      <c r="O303" s="184"/>
      <c r="P303" s="184"/>
      <c r="Q303" s="177">
        <v>0.89700000000000002</v>
      </c>
      <c r="R303" s="177"/>
      <c r="S303" s="177"/>
      <c r="T303" s="178">
        <v>0.98</v>
      </c>
      <c r="U303" s="178"/>
      <c r="V303" s="178"/>
      <c r="W303" s="179">
        <v>0.85</v>
      </c>
      <c r="X303" s="179"/>
      <c r="Y303" s="179"/>
      <c r="Z303" s="177">
        <f t="shared" ref="Z303:Z304" si="22">Q303*T303*W303</f>
        <v>0.74720099999999989</v>
      </c>
      <c r="AA303" s="177"/>
      <c r="AB303" s="177"/>
      <c r="AC303" s="176">
        <f t="shared" ref="AC303:AC304" si="23">H303*M303*Z303</f>
        <v>3975363.0171555295</v>
      </c>
      <c r="AD303" s="176"/>
      <c r="AE303" s="176"/>
      <c r="AF303" s="176"/>
      <c r="AG303" s="176"/>
      <c r="AH303" s="176"/>
      <c r="AI303" s="176"/>
      <c r="AJ303" s="176"/>
      <c r="AK303" s="77"/>
      <c r="AQ303" s="77"/>
      <c r="AU303" s="126"/>
    </row>
    <row r="304" spans="1:47" ht="14.1" customHeight="1">
      <c r="A304" s="145" t="s">
        <v>443</v>
      </c>
      <c r="B304" s="180" t="s">
        <v>413</v>
      </c>
      <c r="C304" s="180"/>
      <c r="D304" s="180"/>
      <c r="E304" s="180"/>
      <c r="F304" s="180"/>
      <c r="G304" s="180"/>
      <c r="H304" s="181">
        <v>32.19</v>
      </c>
      <c r="I304" s="181"/>
      <c r="J304" s="181"/>
      <c r="K304" s="181"/>
      <c r="L304" s="181"/>
      <c r="M304" s="183">
        <v>23630.2</v>
      </c>
      <c r="N304" s="183"/>
      <c r="O304" s="183"/>
      <c r="P304" s="183"/>
      <c r="Q304" s="179">
        <v>0.89700000000000002</v>
      </c>
      <c r="R304" s="179"/>
      <c r="S304" s="179"/>
      <c r="T304" s="182">
        <v>0.98</v>
      </c>
      <c r="U304" s="182"/>
      <c r="V304" s="182"/>
      <c r="W304" s="179">
        <v>0.85</v>
      </c>
      <c r="X304" s="179"/>
      <c r="Y304" s="179"/>
      <c r="Z304" s="179">
        <f t="shared" si="22"/>
        <v>0.74720099999999989</v>
      </c>
      <c r="AA304" s="179"/>
      <c r="AB304" s="179"/>
      <c r="AC304" s="183">
        <f t="shared" si="23"/>
        <v>568363.02696973784</v>
      </c>
      <c r="AD304" s="183"/>
      <c r="AE304" s="183"/>
      <c r="AF304" s="183"/>
      <c r="AG304" s="183"/>
      <c r="AH304" s="183"/>
      <c r="AI304" s="183"/>
      <c r="AJ304" s="183"/>
      <c r="AK304" s="77"/>
      <c r="AQ304" s="77"/>
      <c r="AU304" s="126"/>
    </row>
    <row r="305" spans="1:47" ht="14.1" customHeight="1">
      <c r="A305" s="145" t="s">
        <v>445</v>
      </c>
      <c r="B305" s="174" t="s">
        <v>444</v>
      </c>
      <c r="C305" s="174"/>
      <c r="D305" s="174"/>
      <c r="E305" s="174"/>
      <c r="F305" s="174"/>
      <c r="G305" s="174"/>
      <c r="H305" s="175">
        <v>236.48</v>
      </c>
      <c r="I305" s="175"/>
      <c r="J305" s="175"/>
      <c r="K305" s="175"/>
      <c r="L305" s="175"/>
      <c r="M305" s="176">
        <v>26813.279999999999</v>
      </c>
      <c r="N305" s="176"/>
      <c r="O305" s="176"/>
      <c r="P305" s="176"/>
      <c r="Q305" s="177">
        <v>0.89700000000000002</v>
      </c>
      <c r="R305" s="177"/>
      <c r="S305" s="177"/>
      <c r="T305" s="178">
        <v>0.98</v>
      </c>
      <c r="U305" s="178"/>
      <c r="V305" s="178"/>
      <c r="W305" s="179">
        <v>0.85</v>
      </c>
      <c r="X305" s="179"/>
      <c r="Y305" s="179"/>
      <c r="Z305" s="177">
        <f t="shared" ref="Z305:Z306" si="24">Q305*T305*W305</f>
        <v>0.74720099999999989</v>
      </c>
      <c r="AA305" s="177"/>
      <c r="AB305" s="177"/>
      <c r="AC305" s="176">
        <f t="shared" ref="AC305:AC306" si="25">H305*M305*Z305</f>
        <v>4737855.4291321328</v>
      </c>
      <c r="AD305" s="176"/>
      <c r="AE305" s="176"/>
      <c r="AF305" s="176"/>
      <c r="AG305" s="176"/>
      <c r="AH305" s="176"/>
      <c r="AI305" s="176"/>
      <c r="AJ305" s="176"/>
      <c r="AK305" s="77"/>
      <c r="AQ305" s="77"/>
      <c r="AU305" s="126"/>
    </row>
    <row r="306" spans="1:47" ht="14.1" customHeight="1">
      <c r="A306" s="145" t="s">
        <v>445</v>
      </c>
      <c r="B306" s="180" t="s">
        <v>413</v>
      </c>
      <c r="C306" s="180"/>
      <c r="D306" s="180"/>
      <c r="E306" s="180"/>
      <c r="F306" s="180"/>
      <c r="G306" s="180"/>
      <c r="H306" s="181">
        <v>31.46</v>
      </c>
      <c r="I306" s="181"/>
      <c r="J306" s="181"/>
      <c r="K306" s="181"/>
      <c r="L306" s="181"/>
      <c r="M306" s="183">
        <v>26813.279999999999</v>
      </c>
      <c r="N306" s="183"/>
      <c r="O306" s="183"/>
      <c r="P306" s="183"/>
      <c r="Q306" s="179">
        <v>0.89700000000000002</v>
      </c>
      <c r="R306" s="179"/>
      <c r="S306" s="179"/>
      <c r="T306" s="182">
        <v>0.98</v>
      </c>
      <c r="U306" s="182"/>
      <c r="V306" s="182"/>
      <c r="W306" s="179">
        <v>0.85</v>
      </c>
      <c r="X306" s="179"/>
      <c r="Y306" s="179"/>
      <c r="Z306" s="179">
        <f t="shared" si="24"/>
        <v>0.74720099999999989</v>
      </c>
      <c r="AA306" s="179"/>
      <c r="AB306" s="179"/>
      <c r="AC306" s="183">
        <f t="shared" si="25"/>
        <v>630298.25693714875</v>
      </c>
      <c r="AD306" s="183"/>
      <c r="AE306" s="183"/>
      <c r="AF306" s="183"/>
      <c r="AG306" s="183"/>
      <c r="AH306" s="183"/>
      <c r="AI306" s="183"/>
      <c r="AJ306" s="183"/>
      <c r="AK306" s="77"/>
      <c r="AQ306" s="77"/>
      <c r="AU306" s="126"/>
    </row>
    <row r="307" spans="1:47" ht="14.1" customHeight="1">
      <c r="A307" s="145" t="s">
        <v>446</v>
      </c>
      <c r="B307" s="174" t="s">
        <v>444</v>
      </c>
      <c r="C307" s="174"/>
      <c r="D307" s="174"/>
      <c r="E307" s="174"/>
      <c r="F307" s="174"/>
      <c r="G307" s="174"/>
      <c r="H307" s="175">
        <v>236.48</v>
      </c>
      <c r="I307" s="175"/>
      <c r="J307" s="175"/>
      <c r="K307" s="175"/>
      <c r="L307" s="175"/>
      <c r="M307" s="176">
        <v>26813.279999999999</v>
      </c>
      <c r="N307" s="176"/>
      <c r="O307" s="176"/>
      <c r="P307" s="176"/>
      <c r="Q307" s="177">
        <v>0.89700000000000002</v>
      </c>
      <c r="R307" s="177"/>
      <c r="S307" s="177"/>
      <c r="T307" s="178">
        <v>0.98</v>
      </c>
      <c r="U307" s="178"/>
      <c r="V307" s="178"/>
      <c r="W307" s="179">
        <v>0.85</v>
      </c>
      <c r="X307" s="179"/>
      <c r="Y307" s="179"/>
      <c r="Z307" s="177">
        <f t="shared" ref="Z307:Z310" si="26">Q307*T307*W307</f>
        <v>0.74720099999999989</v>
      </c>
      <c r="AA307" s="177"/>
      <c r="AB307" s="177"/>
      <c r="AC307" s="176">
        <f t="shared" ref="AC307:AC310" si="27">H307*M307*Z307</f>
        <v>4737855.4291321328</v>
      </c>
      <c r="AD307" s="176"/>
      <c r="AE307" s="176"/>
      <c r="AF307" s="176"/>
      <c r="AG307" s="176"/>
      <c r="AH307" s="176"/>
      <c r="AI307" s="176"/>
      <c r="AJ307" s="176"/>
      <c r="AK307" s="77"/>
      <c r="AQ307" s="77"/>
      <c r="AU307" s="126"/>
    </row>
    <row r="308" spans="1:47" ht="14.1" customHeight="1">
      <c r="A308" s="145" t="s">
        <v>446</v>
      </c>
      <c r="B308" s="180" t="s">
        <v>413</v>
      </c>
      <c r="C308" s="180"/>
      <c r="D308" s="180"/>
      <c r="E308" s="180"/>
      <c r="F308" s="180"/>
      <c r="G308" s="180"/>
      <c r="H308" s="181">
        <v>31.46</v>
      </c>
      <c r="I308" s="181"/>
      <c r="J308" s="181"/>
      <c r="K308" s="181"/>
      <c r="L308" s="181"/>
      <c r="M308" s="183">
        <v>26813.279999999999</v>
      </c>
      <c r="N308" s="183"/>
      <c r="O308" s="183"/>
      <c r="P308" s="183"/>
      <c r="Q308" s="179">
        <v>0.89700000000000002</v>
      </c>
      <c r="R308" s="179"/>
      <c r="S308" s="179"/>
      <c r="T308" s="182">
        <v>0.98</v>
      </c>
      <c r="U308" s="182"/>
      <c r="V308" s="182"/>
      <c r="W308" s="179">
        <v>0.85</v>
      </c>
      <c r="X308" s="179"/>
      <c r="Y308" s="179"/>
      <c r="Z308" s="179">
        <f t="shared" si="26"/>
        <v>0.74720099999999989</v>
      </c>
      <c r="AA308" s="179"/>
      <c r="AB308" s="179"/>
      <c r="AC308" s="183">
        <f t="shared" si="27"/>
        <v>630298.25693714875</v>
      </c>
      <c r="AD308" s="183"/>
      <c r="AE308" s="183"/>
      <c r="AF308" s="183"/>
      <c r="AG308" s="183"/>
      <c r="AH308" s="183"/>
      <c r="AI308" s="183"/>
      <c r="AJ308" s="183"/>
      <c r="AK308" s="77"/>
      <c r="AQ308" s="77"/>
      <c r="AU308" s="126"/>
    </row>
    <row r="309" spans="1:47" ht="14.1" customHeight="1">
      <c r="A309" s="145" t="s">
        <v>447</v>
      </c>
      <c r="B309" s="174" t="s">
        <v>444</v>
      </c>
      <c r="C309" s="174"/>
      <c r="D309" s="174"/>
      <c r="E309" s="174"/>
      <c r="F309" s="174"/>
      <c r="G309" s="174"/>
      <c r="H309" s="175">
        <v>257.13</v>
      </c>
      <c r="I309" s="175"/>
      <c r="J309" s="175"/>
      <c r="K309" s="175"/>
      <c r="L309" s="175"/>
      <c r="M309" s="176">
        <v>26813.279999999999</v>
      </c>
      <c r="N309" s="176"/>
      <c r="O309" s="176"/>
      <c r="P309" s="176"/>
      <c r="Q309" s="177">
        <v>0.89700000000000002</v>
      </c>
      <c r="R309" s="177"/>
      <c r="S309" s="177"/>
      <c r="T309" s="178">
        <v>0.98</v>
      </c>
      <c r="U309" s="178"/>
      <c r="V309" s="178"/>
      <c r="W309" s="179">
        <v>0.85</v>
      </c>
      <c r="X309" s="179"/>
      <c r="Y309" s="179"/>
      <c r="Z309" s="177">
        <f t="shared" si="26"/>
        <v>0.74720099999999989</v>
      </c>
      <c r="AA309" s="177"/>
      <c r="AB309" s="177"/>
      <c r="AC309" s="176">
        <f t="shared" si="27"/>
        <v>5151576.3129767654</v>
      </c>
      <c r="AD309" s="176"/>
      <c r="AE309" s="176"/>
      <c r="AF309" s="176"/>
      <c r="AG309" s="176"/>
      <c r="AH309" s="176"/>
      <c r="AI309" s="176"/>
      <c r="AJ309" s="176"/>
      <c r="AK309" s="77"/>
      <c r="AQ309" s="77"/>
      <c r="AU309" s="126"/>
    </row>
    <row r="310" spans="1:47" ht="14.1" customHeight="1">
      <c r="A310" s="145" t="s">
        <v>447</v>
      </c>
      <c r="B310" s="180" t="s">
        <v>413</v>
      </c>
      <c r="C310" s="180"/>
      <c r="D310" s="180"/>
      <c r="E310" s="180"/>
      <c r="F310" s="180"/>
      <c r="G310" s="180"/>
      <c r="H310" s="181">
        <v>31.46</v>
      </c>
      <c r="I310" s="181"/>
      <c r="J310" s="181"/>
      <c r="K310" s="181"/>
      <c r="L310" s="181"/>
      <c r="M310" s="183">
        <v>26813.279999999999</v>
      </c>
      <c r="N310" s="183"/>
      <c r="O310" s="183"/>
      <c r="P310" s="183"/>
      <c r="Q310" s="179">
        <v>0.89700000000000002</v>
      </c>
      <c r="R310" s="179"/>
      <c r="S310" s="179"/>
      <c r="T310" s="182">
        <v>0.98</v>
      </c>
      <c r="U310" s="182"/>
      <c r="V310" s="182"/>
      <c r="W310" s="179">
        <v>0.85</v>
      </c>
      <c r="X310" s="179"/>
      <c r="Y310" s="179"/>
      <c r="Z310" s="179">
        <f t="shared" si="26"/>
        <v>0.74720099999999989</v>
      </c>
      <c r="AA310" s="179"/>
      <c r="AB310" s="179"/>
      <c r="AC310" s="183">
        <f t="shared" si="27"/>
        <v>630298.25693714875</v>
      </c>
      <c r="AD310" s="183"/>
      <c r="AE310" s="183"/>
      <c r="AF310" s="183"/>
      <c r="AG310" s="183"/>
      <c r="AH310" s="183"/>
      <c r="AI310" s="183"/>
      <c r="AJ310" s="183"/>
      <c r="AK310" s="77"/>
      <c r="AQ310" s="77"/>
      <c r="AU310" s="126"/>
    </row>
    <row r="311" spans="1:47" ht="14.1" customHeight="1">
      <c r="A311" s="145" t="s">
        <v>448</v>
      </c>
      <c r="B311" s="174" t="s">
        <v>444</v>
      </c>
      <c r="C311" s="174"/>
      <c r="D311" s="174"/>
      <c r="E311" s="174"/>
      <c r="F311" s="174"/>
      <c r="G311" s="174"/>
      <c r="H311" s="175">
        <v>257.13</v>
      </c>
      <c r="I311" s="175"/>
      <c r="J311" s="175"/>
      <c r="K311" s="175"/>
      <c r="L311" s="175"/>
      <c r="M311" s="176">
        <v>26813.279999999999</v>
      </c>
      <c r="N311" s="176"/>
      <c r="O311" s="176"/>
      <c r="P311" s="176"/>
      <c r="Q311" s="177">
        <v>0.89700000000000002</v>
      </c>
      <c r="R311" s="177"/>
      <c r="S311" s="177"/>
      <c r="T311" s="178">
        <v>0.98</v>
      </c>
      <c r="U311" s="178"/>
      <c r="V311" s="178"/>
      <c r="W311" s="179">
        <v>0.85</v>
      </c>
      <c r="X311" s="179"/>
      <c r="Y311" s="179"/>
      <c r="Z311" s="177">
        <f t="shared" ref="Z311:Z312" si="28">Q311*T311*W311</f>
        <v>0.74720099999999989</v>
      </c>
      <c r="AA311" s="177"/>
      <c r="AB311" s="177"/>
      <c r="AC311" s="176">
        <f t="shared" ref="AC311:AC312" si="29">H311*M311*Z311</f>
        <v>5151576.3129767654</v>
      </c>
      <c r="AD311" s="176"/>
      <c r="AE311" s="176"/>
      <c r="AF311" s="176"/>
      <c r="AG311" s="176"/>
      <c r="AH311" s="176"/>
      <c r="AI311" s="176"/>
      <c r="AJ311" s="176"/>
      <c r="AK311" s="77"/>
      <c r="AQ311" s="77"/>
      <c r="AU311" s="126"/>
    </row>
    <row r="312" spans="1:47" ht="14.1" customHeight="1">
      <c r="A312" s="145" t="s">
        <v>448</v>
      </c>
      <c r="B312" s="180" t="s">
        <v>413</v>
      </c>
      <c r="C312" s="180"/>
      <c r="D312" s="180"/>
      <c r="E312" s="180"/>
      <c r="F312" s="180"/>
      <c r="G312" s="180"/>
      <c r="H312" s="181">
        <v>31.46</v>
      </c>
      <c r="I312" s="181"/>
      <c r="J312" s="181"/>
      <c r="K312" s="181"/>
      <c r="L312" s="181"/>
      <c r="M312" s="176">
        <v>26813.279999999999</v>
      </c>
      <c r="N312" s="176"/>
      <c r="O312" s="176"/>
      <c r="P312" s="176"/>
      <c r="Q312" s="179">
        <v>0.89700000000000002</v>
      </c>
      <c r="R312" s="179"/>
      <c r="S312" s="179"/>
      <c r="T312" s="182">
        <v>0.98</v>
      </c>
      <c r="U312" s="182"/>
      <c r="V312" s="182"/>
      <c r="W312" s="179">
        <v>0.85</v>
      </c>
      <c r="X312" s="179"/>
      <c r="Y312" s="179"/>
      <c r="Z312" s="179">
        <f t="shared" si="28"/>
        <v>0.74720099999999989</v>
      </c>
      <c r="AA312" s="179"/>
      <c r="AB312" s="179"/>
      <c r="AC312" s="183">
        <f t="shared" si="29"/>
        <v>630298.25693714875</v>
      </c>
      <c r="AD312" s="183"/>
      <c r="AE312" s="183"/>
      <c r="AF312" s="183"/>
      <c r="AG312" s="183"/>
      <c r="AH312" s="183"/>
      <c r="AI312" s="183"/>
      <c r="AJ312" s="183"/>
      <c r="AK312" s="77"/>
      <c r="AQ312" s="77"/>
      <c r="AU312" s="126"/>
    </row>
    <row r="313" spans="1:47" ht="14.1" customHeight="1">
      <c r="A313" s="145"/>
      <c r="B313" s="102"/>
      <c r="C313" s="102"/>
      <c r="D313" s="102"/>
      <c r="E313" s="102"/>
      <c r="F313" s="102"/>
      <c r="G313" s="102"/>
      <c r="H313" s="141"/>
      <c r="I313" s="141"/>
      <c r="J313" s="141"/>
      <c r="K313" s="141"/>
      <c r="L313" s="141"/>
      <c r="M313" s="142"/>
      <c r="N313" s="142"/>
      <c r="O313" s="142"/>
      <c r="P313" s="142"/>
      <c r="Q313" s="144"/>
      <c r="R313" s="144"/>
      <c r="S313" s="144"/>
      <c r="T313" s="143"/>
      <c r="U313" s="143"/>
      <c r="V313" s="143"/>
      <c r="W313" s="144"/>
      <c r="X313" s="144"/>
      <c r="Y313" s="144"/>
      <c r="Z313" s="144"/>
      <c r="AA313" s="144"/>
      <c r="AB313" s="144"/>
      <c r="AC313" s="142"/>
      <c r="AD313" s="142"/>
      <c r="AE313" s="142"/>
      <c r="AF313" s="142"/>
      <c r="AG313" s="142"/>
      <c r="AH313" s="142"/>
      <c r="AI313" s="142"/>
      <c r="AJ313" s="142"/>
      <c r="AK313" s="77"/>
      <c r="AQ313" s="77"/>
      <c r="AU313" s="126"/>
    </row>
    <row r="314" spans="1:47" ht="14.1" customHeight="1">
      <c r="A314" s="77"/>
      <c r="B314" s="102"/>
      <c r="C314" s="102"/>
      <c r="D314" s="102"/>
      <c r="E314" s="102"/>
      <c r="F314" s="102"/>
      <c r="G314" s="102"/>
      <c r="H314" s="174"/>
      <c r="I314" s="174"/>
      <c r="J314" s="174"/>
      <c r="K314" s="174"/>
      <c r="L314" s="174"/>
      <c r="M314" s="174"/>
      <c r="N314" s="174"/>
      <c r="O314" s="174"/>
      <c r="P314" s="174"/>
      <c r="Q314" s="127"/>
      <c r="R314" s="127"/>
      <c r="S314" s="127"/>
      <c r="T314" s="218" t="s">
        <v>195</v>
      </c>
      <c r="U314" s="218"/>
      <c r="V314" s="218"/>
      <c r="W314" s="218"/>
      <c r="X314" s="218"/>
      <c r="Y314" s="218"/>
      <c r="Z314" s="218"/>
      <c r="AA314" s="218"/>
      <c r="AB314" s="218"/>
      <c r="AC314" s="219">
        <f>SUM(AC248:AJ312)</f>
        <v>204050832.13883021</v>
      </c>
      <c r="AD314" s="218"/>
      <c r="AE314" s="218"/>
      <c r="AF314" s="218"/>
      <c r="AG314" s="218"/>
      <c r="AH314" s="218"/>
      <c r="AI314" s="218"/>
      <c r="AJ314" s="218"/>
      <c r="AK314" s="77"/>
      <c r="AQ314" s="77"/>
    </row>
    <row r="315" spans="1:47" ht="14.1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224"/>
      <c r="V315" s="224"/>
      <c r="W315" s="224"/>
      <c r="X315" s="224"/>
      <c r="Y315" s="224"/>
      <c r="Z315" s="224"/>
      <c r="AA315" s="178"/>
      <c r="AB315" s="178"/>
      <c r="AC315" s="178"/>
      <c r="AD315" s="236"/>
      <c r="AE315" s="236"/>
      <c r="AF315" s="236"/>
      <c r="AG315" s="237"/>
      <c r="AH315" s="237"/>
      <c r="AI315" s="237"/>
      <c r="AJ315" s="237"/>
      <c r="AK315" s="77"/>
    </row>
    <row r="316" spans="1:47" ht="14.1" customHeight="1">
      <c r="A316" s="77"/>
      <c r="B316" s="191" t="s">
        <v>383</v>
      </c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77"/>
      <c r="AR316" s="77"/>
    </row>
    <row r="317" spans="1:47" ht="14.1" customHeight="1">
      <c r="A317" s="77"/>
      <c r="B317" s="174" t="s">
        <v>189</v>
      </c>
      <c r="C317" s="174"/>
      <c r="D317" s="174"/>
      <c r="E317" s="174"/>
      <c r="F317" s="174"/>
      <c r="G317" s="174"/>
      <c r="H317" s="174" t="s">
        <v>210</v>
      </c>
      <c r="I317" s="174"/>
      <c r="J317" s="174"/>
      <c r="K317" s="174"/>
      <c r="L317" s="174"/>
      <c r="M317" s="174" t="s">
        <v>209</v>
      </c>
      <c r="N317" s="174"/>
      <c r="O317" s="174"/>
      <c r="P317" s="174"/>
      <c r="Q317" s="174" t="s">
        <v>214</v>
      </c>
      <c r="R317" s="174"/>
      <c r="S317" s="174"/>
      <c r="T317" s="174" t="s">
        <v>215</v>
      </c>
      <c r="U317" s="174"/>
      <c r="V317" s="174"/>
      <c r="W317" s="174" t="s">
        <v>216</v>
      </c>
      <c r="X317" s="174"/>
      <c r="Y317" s="174"/>
      <c r="Z317" s="174" t="s">
        <v>217</v>
      </c>
      <c r="AA317" s="174" t="s">
        <v>216</v>
      </c>
      <c r="AB317" s="174"/>
      <c r="AC317" s="174" t="s">
        <v>218</v>
      </c>
      <c r="AD317" s="174"/>
      <c r="AE317" s="174"/>
      <c r="AF317" s="174"/>
      <c r="AG317" s="174"/>
      <c r="AH317" s="174"/>
      <c r="AI317" s="174"/>
      <c r="AJ317" s="174"/>
      <c r="AK317" s="77"/>
      <c r="AR317" s="77"/>
    </row>
    <row r="318" spans="1:47" ht="14.1" customHeight="1">
      <c r="A318" s="77"/>
      <c r="B318" s="192" t="s">
        <v>384</v>
      </c>
      <c r="C318" s="192"/>
      <c r="D318" s="192"/>
      <c r="E318" s="192"/>
      <c r="F318" s="192"/>
      <c r="G318" s="192"/>
      <c r="H318" s="185">
        <v>3</v>
      </c>
      <c r="I318" s="185"/>
      <c r="J318" s="185"/>
      <c r="K318" s="185"/>
      <c r="L318" s="185"/>
      <c r="M318" s="176">
        <v>3000000</v>
      </c>
      <c r="N318" s="176"/>
      <c r="O318" s="176"/>
      <c r="P318" s="176"/>
      <c r="Q318" s="177">
        <v>0.89700000000000002</v>
      </c>
      <c r="R318" s="177"/>
      <c r="S318" s="177"/>
      <c r="T318" s="178">
        <v>0.98</v>
      </c>
      <c r="U318" s="178"/>
      <c r="V318" s="178"/>
      <c r="W318" s="177">
        <v>0.85</v>
      </c>
      <c r="X318" s="177"/>
      <c r="Y318" s="177"/>
      <c r="Z318" s="177">
        <f t="shared" ref="Z318" si="30">Q318*T318*W318</f>
        <v>0.74720099999999989</v>
      </c>
      <c r="AA318" s="177"/>
      <c r="AB318" s="177"/>
      <c r="AC318" s="176">
        <f>H318*M318*Z318</f>
        <v>6724808.9999999991</v>
      </c>
      <c r="AD318" s="176"/>
      <c r="AE318" s="176"/>
      <c r="AF318" s="176"/>
      <c r="AG318" s="176"/>
      <c r="AH318" s="176"/>
      <c r="AI318" s="176"/>
      <c r="AJ318" s="176"/>
      <c r="AK318" s="77"/>
      <c r="AR318" s="77"/>
    </row>
    <row r="319" spans="1:47" ht="14.1" customHeight="1">
      <c r="A319" s="77"/>
      <c r="B319" s="192" t="s">
        <v>385</v>
      </c>
      <c r="C319" s="192"/>
      <c r="D319" s="192"/>
      <c r="E319" s="192"/>
      <c r="F319" s="192"/>
      <c r="G319" s="192"/>
      <c r="H319" s="185">
        <v>1</v>
      </c>
      <c r="I319" s="185"/>
      <c r="J319" s="185"/>
      <c r="K319" s="185"/>
      <c r="L319" s="185"/>
      <c r="M319" s="176">
        <v>3800000</v>
      </c>
      <c r="N319" s="176"/>
      <c r="O319" s="176"/>
      <c r="P319" s="176"/>
      <c r="Q319" s="177">
        <v>0.89700000000000002</v>
      </c>
      <c r="R319" s="177"/>
      <c r="S319" s="177"/>
      <c r="T319" s="178">
        <v>0.98</v>
      </c>
      <c r="U319" s="178"/>
      <c r="V319" s="178"/>
      <c r="W319" s="177">
        <v>0.85</v>
      </c>
      <c r="X319" s="177"/>
      <c r="Y319" s="177"/>
      <c r="Z319" s="177">
        <f t="shared" ref="Z319:Z321" si="31">Q319*T319*W319</f>
        <v>0.74720099999999989</v>
      </c>
      <c r="AA319" s="177"/>
      <c r="AB319" s="177"/>
      <c r="AC319" s="176">
        <f t="shared" ref="AC319:AC321" si="32">H319*M319*Z319</f>
        <v>2839363.8</v>
      </c>
      <c r="AD319" s="176"/>
      <c r="AE319" s="176"/>
      <c r="AF319" s="176"/>
      <c r="AG319" s="176"/>
      <c r="AH319" s="176"/>
      <c r="AI319" s="176"/>
      <c r="AJ319" s="176"/>
      <c r="AK319" s="77"/>
      <c r="AR319" s="77"/>
    </row>
    <row r="320" spans="1:47" ht="14.1" customHeight="1">
      <c r="A320" s="77"/>
      <c r="B320" s="192" t="s">
        <v>386</v>
      </c>
      <c r="C320" s="192"/>
      <c r="D320" s="192"/>
      <c r="E320" s="192"/>
      <c r="F320" s="192"/>
      <c r="G320" s="192"/>
      <c r="H320" s="185">
        <v>1</v>
      </c>
      <c r="I320" s="185"/>
      <c r="J320" s="185"/>
      <c r="K320" s="185"/>
      <c r="L320" s="185"/>
      <c r="M320" s="176">
        <v>1000000</v>
      </c>
      <c r="N320" s="176"/>
      <c r="O320" s="176"/>
      <c r="P320" s="176"/>
      <c r="Q320" s="177">
        <v>0.89700000000000002</v>
      </c>
      <c r="R320" s="177"/>
      <c r="S320" s="177"/>
      <c r="T320" s="178">
        <v>0.98</v>
      </c>
      <c r="U320" s="178"/>
      <c r="V320" s="178"/>
      <c r="W320" s="177">
        <v>0.85</v>
      </c>
      <c r="X320" s="177"/>
      <c r="Y320" s="177"/>
      <c r="Z320" s="177">
        <f t="shared" si="31"/>
        <v>0.74720099999999989</v>
      </c>
      <c r="AA320" s="177"/>
      <c r="AB320" s="177"/>
      <c r="AC320" s="176">
        <f t="shared" si="32"/>
        <v>747200.99999999988</v>
      </c>
      <c r="AD320" s="176"/>
      <c r="AE320" s="176"/>
      <c r="AF320" s="176"/>
      <c r="AG320" s="176"/>
      <c r="AH320" s="176"/>
      <c r="AI320" s="176"/>
      <c r="AJ320" s="176"/>
      <c r="AK320" s="77"/>
      <c r="AR320" s="77"/>
    </row>
    <row r="321" spans="1:44" ht="14.1" customHeight="1">
      <c r="A321" s="77"/>
      <c r="B321" s="192" t="s">
        <v>387</v>
      </c>
      <c r="C321" s="192"/>
      <c r="D321" s="192"/>
      <c r="E321" s="192"/>
      <c r="F321" s="192"/>
      <c r="G321" s="192"/>
      <c r="H321" s="175">
        <v>78.48</v>
      </c>
      <c r="I321" s="175"/>
      <c r="J321" s="175"/>
      <c r="K321" s="175"/>
      <c r="L321" s="175"/>
      <c r="M321" s="176">
        <v>29750</v>
      </c>
      <c r="N321" s="176"/>
      <c r="O321" s="176"/>
      <c r="P321" s="176"/>
      <c r="Q321" s="177">
        <v>0.89700000000000002</v>
      </c>
      <c r="R321" s="177"/>
      <c r="S321" s="177"/>
      <c r="T321" s="178">
        <v>0.98</v>
      </c>
      <c r="U321" s="178"/>
      <c r="V321" s="178"/>
      <c r="W321" s="177">
        <v>0.85</v>
      </c>
      <c r="X321" s="177"/>
      <c r="Y321" s="177"/>
      <c r="Z321" s="177">
        <f t="shared" si="31"/>
        <v>0.74720099999999989</v>
      </c>
      <c r="AA321" s="177"/>
      <c r="AB321" s="177"/>
      <c r="AC321" s="176">
        <f t="shared" si="32"/>
        <v>1744549.9507799998</v>
      </c>
      <c r="AD321" s="176"/>
      <c r="AE321" s="176"/>
      <c r="AF321" s="176"/>
      <c r="AG321" s="176"/>
      <c r="AH321" s="176"/>
      <c r="AI321" s="176"/>
      <c r="AJ321" s="176"/>
      <c r="AK321" s="77"/>
      <c r="AR321" s="77"/>
    </row>
    <row r="322" spans="1:44" ht="14.1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128"/>
      <c r="R322" s="128"/>
      <c r="S322" s="128"/>
      <c r="T322" s="218" t="s">
        <v>195</v>
      </c>
      <c r="U322" s="218"/>
      <c r="V322" s="218"/>
      <c r="W322" s="218"/>
      <c r="X322" s="218"/>
      <c r="Y322" s="218"/>
      <c r="Z322" s="218"/>
      <c r="AA322" s="218"/>
      <c r="AB322" s="218"/>
      <c r="AC322" s="219">
        <f>SUM(AC318:AJ321)</f>
        <v>12055923.750779999</v>
      </c>
      <c r="AD322" s="218"/>
      <c r="AE322" s="218"/>
      <c r="AF322" s="218"/>
      <c r="AG322" s="218"/>
      <c r="AH322" s="218"/>
      <c r="AI322" s="218"/>
      <c r="AJ322" s="218"/>
      <c r="AK322" s="77"/>
      <c r="AR322" s="77"/>
    </row>
    <row r="323" spans="1:44" ht="14.1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R323" s="77"/>
    </row>
    <row r="324" spans="1:44" ht="14.1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221" t="s">
        <v>194</v>
      </c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2">
        <f>AC244+AC314+AC322</f>
        <v>245925915.8896102</v>
      </c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  <c r="AK324" s="77"/>
    </row>
    <row r="325" spans="1:44" ht="14.1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2"/>
      <c r="AA325" s="222"/>
      <c r="AB325" s="222"/>
      <c r="AC325" s="222"/>
      <c r="AD325" s="222"/>
      <c r="AE325" s="222"/>
      <c r="AF325" s="222"/>
      <c r="AG325" s="222"/>
      <c r="AH325" s="222"/>
      <c r="AI325" s="222"/>
      <c r="AJ325" s="222"/>
      <c r="AK325" s="77"/>
    </row>
    <row r="326" spans="1:44" ht="14.1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30"/>
      <c r="AE326" s="130"/>
      <c r="AF326" s="130"/>
      <c r="AG326" s="130"/>
      <c r="AH326" s="130"/>
      <c r="AI326" s="130"/>
      <c r="AJ326" s="130"/>
      <c r="AK326" s="77"/>
    </row>
    <row r="327" spans="1:44" ht="14.1" customHeight="1">
      <c r="A327" s="186">
        <v>9</v>
      </c>
      <c r="B327" s="187"/>
      <c r="D327" s="186" t="s">
        <v>196</v>
      </c>
      <c r="E327" s="190"/>
      <c r="F327" s="190"/>
      <c r="G327" s="190"/>
      <c r="H327" s="190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  <c r="AF327" s="190"/>
      <c r="AG327" s="190"/>
      <c r="AH327" s="190"/>
      <c r="AI327" s="190"/>
      <c r="AJ327" s="190"/>
      <c r="AK327" s="190"/>
    </row>
    <row r="328" spans="1:44" ht="14.1" customHeight="1">
      <c r="A328" s="188"/>
      <c r="B328" s="189"/>
      <c r="C328" s="92"/>
      <c r="D328" s="186"/>
      <c r="E328" s="190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</row>
    <row r="329" spans="1:44" ht="14.1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</row>
    <row r="330" spans="1:44" ht="14.1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</row>
    <row r="331" spans="1:44" ht="14.1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</row>
    <row r="332" spans="1:44" ht="14.1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221" t="s">
        <v>197</v>
      </c>
      <c r="S332" s="221"/>
      <c r="T332" s="221"/>
      <c r="U332" s="221"/>
      <c r="V332" s="221"/>
      <c r="W332" s="221"/>
      <c r="X332" s="221"/>
      <c r="Y332" s="221"/>
      <c r="Z332" s="221"/>
      <c r="AA332" s="221"/>
      <c r="AB332" s="221"/>
      <c r="AC332" s="221"/>
      <c r="AD332" s="222" t="s">
        <v>87</v>
      </c>
      <c r="AE332" s="222"/>
      <c r="AF332" s="222"/>
      <c r="AG332" s="222"/>
      <c r="AH332" s="222"/>
      <c r="AI332" s="222"/>
      <c r="AJ332" s="222"/>
      <c r="AK332" s="77"/>
    </row>
    <row r="333" spans="1:44" ht="14.1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221"/>
      <c r="S333" s="221"/>
      <c r="T333" s="221"/>
      <c r="U333" s="221"/>
      <c r="V333" s="221"/>
      <c r="W333" s="221"/>
      <c r="X333" s="221"/>
      <c r="Y333" s="221"/>
      <c r="Z333" s="221"/>
      <c r="AA333" s="221"/>
      <c r="AB333" s="221"/>
      <c r="AC333" s="221"/>
      <c r="AD333" s="222"/>
      <c r="AE333" s="222"/>
      <c r="AF333" s="222"/>
      <c r="AG333" s="222"/>
      <c r="AH333" s="222"/>
      <c r="AI333" s="222"/>
      <c r="AJ333" s="222"/>
      <c r="AK333" s="77"/>
    </row>
    <row r="334" spans="1:44" ht="14.1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</row>
    <row r="335" spans="1:44" ht="14.1" customHeight="1">
      <c r="A335" s="186">
        <v>10</v>
      </c>
      <c r="B335" s="187"/>
      <c r="D335" s="186" t="s">
        <v>198</v>
      </c>
      <c r="E335" s="190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</row>
    <row r="336" spans="1:44" ht="14.1" customHeight="1">
      <c r="A336" s="188"/>
      <c r="B336" s="189"/>
      <c r="C336" s="92"/>
      <c r="D336" s="186"/>
      <c r="E336" s="190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</row>
    <row r="337" spans="1:37" ht="14.1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</row>
    <row r="338" spans="1:37" ht="14.1" customHeight="1">
      <c r="A338" s="77"/>
      <c r="B338" s="77"/>
      <c r="C338" s="77"/>
      <c r="D338" s="226" t="s">
        <v>199</v>
      </c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  <c r="T338" s="226"/>
      <c r="U338" s="226"/>
      <c r="V338" s="226"/>
      <c r="W338" s="226"/>
      <c r="X338" s="226"/>
      <c r="Y338" s="226"/>
      <c r="Z338" s="226"/>
      <c r="AA338" s="226"/>
      <c r="AB338" s="226"/>
      <c r="AC338" s="226"/>
      <c r="AD338" s="227" t="s">
        <v>87</v>
      </c>
      <c r="AE338" s="227"/>
      <c r="AF338" s="227"/>
      <c r="AG338" s="227"/>
      <c r="AH338" s="227"/>
      <c r="AI338" s="227"/>
      <c r="AJ338" s="227"/>
      <c r="AK338" s="77"/>
    </row>
    <row r="339" spans="1:37" ht="14.1" customHeight="1">
      <c r="A339" s="77"/>
      <c r="B339" s="77"/>
      <c r="C339" s="77"/>
      <c r="D339" s="228" t="s">
        <v>200</v>
      </c>
      <c r="E339" s="228"/>
      <c r="F339" s="228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146"/>
      <c r="Y339" s="146"/>
      <c r="Z339" s="146"/>
      <c r="AA339" s="229">
        <f>Z324</f>
        <v>245925915.8896102</v>
      </c>
      <c r="AB339" s="229"/>
      <c r="AC339" s="229"/>
      <c r="AD339" s="229"/>
      <c r="AE339" s="229"/>
      <c r="AF339" s="229"/>
      <c r="AG339" s="229"/>
      <c r="AH339" s="229"/>
      <c r="AI339" s="229"/>
      <c r="AJ339" s="229"/>
      <c r="AK339" s="77"/>
    </row>
    <row r="340" spans="1:37" ht="14.1" customHeight="1">
      <c r="A340" s="77"/>
      <c r="B340" s="77"/>
      <c r="C340" s="77"/>
      <c r="D340" s="231" t="s">
        <v>110</v>
      </c>
      <c r="E340" s="231"/>
      <c r="F340" s="231"/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  <c r="AA340" s="231"/>
      <c r="AB340" s="231"/>
      <c r="AC340" s="231"/>
      <c r="AD340" s="232" t="s">
        <v>87</v>
      </c>
      <c r="AE340" s="232"/>
      <c r="AF340" s="232"/>
      <c r="AG340" s="232"/>
      <c r="AH340" s="232"/>
      <c r="AI340" s="232"/>
      <c r="AJ340" s="232"/>
      <c r="AK340" s="77"/>
    </row>
    <row r="341" spans="1:37" ht="14.1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</row>
    <row r="342" spans="1:37" ht="14.1" customHeight="1">
      <c r="A342" s="186">
        <v>11</v>
      </c>
      <c r="B342" s="187"/>
      <c r="D342" s="186" t="s">
        <v>201</v>
      </c>
      <c r="E342" s="190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</row>
    <row r="343" spans="1:37" ht="14.1" customHeight="1">
      <c r="A343" s="188"/>
      <c r="B343" s="189"/>
      <c r="C343" s="92"/>
      <c r="D343" s="186"/>
      <c r="E343" s="190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</row>
    <row r="344" spans="1:37" ht="14.1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</row>
    <row r="345" spans="1:37" ht="14.1" customHeight="1">
      <c r="A345" s="77"/>
      <c r="B345" s="93" t="s">
        <v>203</v>
      </c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</row>
    <row r="346" spans="1:37" ht="14.1" customHeight="1">
      <c r="A346" s="77"/>
      <c r="B346" s="193" t="s">
        <v>204</v>
      </c>
      <c r="C346" s="193"/>
      <c r="D346" s="193"/>
      <c r="E346" s="193"/>
      <c r="F346" s="193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  <c r="V346" s="193"/>
      <c r="W346" s="193"/>
      <c r="X346" s="193"/>
      <c r="Y346" s="193"/>
      <c r="Z346" s="193"/>
      <c r="AA346" s="193"/>
      <c r="AB346" s="193"/>
      <c r="AC346" s="193"/>
      <c r="AD346" s="193"/>
      <c r="AE346" s="193"/>
      <c r="AF346" s="193"/>
      <c r="AG346" s="193"/>
      <c r="AH346" s="193"/>
      <c r="AI346" s="193"/>
      <c r="AJ346" s="193"/>
      <c r="AK346" s="77"/>
    </row>
    <row r="347" spans="1:37" ht="14.1" customHeight="1">
      <c r="A347" s="77"/>
      <c r="B347" s="193"/>
      <c r="C347" s="193"/>
      <c r="D347" s="193"/>
      <c r="E347" s="193"/>
      <c r="F347" s="193"/>
      <c r="G347" s="193"/>
      <c r="H347" s="193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  <c r="T347" s="193"/>
      <c r="U347" s="193"/>
      <c r="V347" s="193"/>
      <c r="W347" s="193"/>
      <c r="X347" s="193"/>
      <c r="Y347" s="193"/>
      <c r="Z347" s="193"/>
      <c r="AA347" s="193"/>
      <c r="AB347" s="193"/>
      <c r="AC347" s="193"/>
      <c r="AD347" s="193"/>
      <c r="AE347" s="193"/>
      <c r="AF347" s="193"/>
      <c r="AG347" s="193"/>
      <c r="AH347" s="193"/>
      <c r="AI347" s="193"/>
      <c r="AJ347" s="193"/>
      <c r="AK347" s="77"/>
    </row>
    <row r="348" spans="1:37" ht="14.1" customHeight="1">
      <c r="A348" s="77"/>
      <c r="B348" s="193" t="s">
        <v>205</v>
      </c>
      <c r="C348" s="193"/>
      <c r="D348" s="193"/>
      <c r="E348" s="193"/>
      <c r="F348" s="193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77"/>
    </row>
    <row r="349" spans="1:37" ht="14.1" customHeight="1">
      <c r="A349" s="77"/>
      <c r="B349" s="193"/>
      <c r="C349" s="193"/>
      <c r="D349" s="193"/>
      <c r="E349" s="193"/>
      <c r="F349" s="193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77"/>
    </row>
    <row r="350" spans="1:37" ht="14.1" customHeight="1">
      <c r="A350" s="77"/>
      <c r="B350" s="193" t="s">
        <v>206</v>
      </c>
      <c r="C350" s="193"/>
      <c r="D350" s="193"/>
      <c r="E350" s="193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77"/>
    </row>
    <row r="351" spans="1:37" ht="14.1" customHeight="1">
      <c r="A351" s="77"/>
      <c r="B351" s="193"/>
      <c r="C351" s="193"/>
      <c r="D351" s="193"/>
      <c r="E351" s="193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77"/>
    </row>
    <row r="352" spans="1:37" ht="14.1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</row>
    <row r="353" spans="1:37" ht="14.1" customHeight="1">
      <c r="A353" s="186">
        <v>12</v>
      </c>
      <c r="B353" s="187"/>
      <c r="D353" s="186" t="s">
        <v>222</v>
      </c>
      <c r="E353" s="190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</row>
    <row r="354" spans="1:37" ht="14.1" customHeight="1">
      <c r="A354" s="188"/>
      <c r="B354" s="189"/>
      <c r="C354" s="92"/>
      <c r="D354" s="186"/>
      <c r="E354" s="190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</row>
    <row r="355" spans="1:37" ht="14.1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</row>
    <row r="356" spans="1:37" ht="14.1" customHeight="1">
      <c r="A356" s="77"/>
      <c r="B356" s="93"/>
      <c r="C356" s="93"/>
      <c r="D356" s="93"/>
      <c r="E356" s="93"/>
      <c r="F356" s="93"/>
      <c r="G356" s="93"/>
      <c r="H356" s="93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</row>
    <row r="357" spans="1:37" ht="14.1" customHeight="1">
      <c r="A357" s="77"/>
      <c r="B357" s="93"/>
      <c r="C357" s="93"/>
      <c r="D357" s="93"/>
      <c r="E357" s="93"/>
      <c r="F357" s="93"/>
      <c r="G357" s="93"/>
      <c r="H357" s="93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</row>
    <row r="358" spans="1:37" ht="14.1" customHeight="1">
      <c r="A358" s="77"/>
      <c r="B358" s="77"/>
      <c r="C358" s="77"/>
      <c r="D358" s="235" t="s">
        <v>187</v>
      </c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  <c r="AA358" s="124"/>
      <c r="AB358" s="124"/>
      <c r="AC358" s="124"/>
      <c r="AD358" s="230">
        <f>AC244</f>
        <v>29819159.999999996</v>
      </c>
      <c r="AE358" s="230"/>
      <c r="AF358" s="230"/>
      <c r="AG358" s="230"/>
      <c r="AH358" s="230"/>
      <c r="AI358" s="230"/>
      <c r="AJ358" s="230"/>
      <c r="AK358" s="77"/>
    </row>
    <row r="359" spans="1:37" ht="14.1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</row>
    <row r="360" spans="1:37" ht="14.1" customHeight="1">
      <c r="A360" s="77"/>
      <c r="B360" s="77"/>
      <c r="C360" s="77"/>
      <c r="D360" s="235" t="s">
        <v>398</v>
      </c>
      <c r="E360" s="235"/>
      <c r="F360" s="235"/>
      <c r="G360" s="235"/>
      <c r="H360" s="235"/>
      <c r="I360" s="235"/>
      <c r="J360" s="235"/>
      <c r="K360" s="235"/>
      <c r="L360" s="235"/>
      <c r="M360" s="235"/>
      <c r="N360" s="235"/>
      <c r="O360" s="235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  <c r="AA360" s="124"/>
      <c r="AB360" s="124"/>
      <c r="AC360" s="124"/>
      <c r="AD360" s="230">
        <f>AC314</f>
        <v>204050832.13883021</v>
      </c>
      <c r="AE360" s="230"/>
      <c r="AF360" s="230"/>
      <c r="AG360" s="230"/>
      <c r="AH360" s="230"/>
      <c r="AI360" s="230"/>
      <c r="AJ360" s="230"/>
      <c r="AK360" s="77"/>
    </row>
    <row r="361" spans="1:37" ht="14.1" customHeight="1">
      <c r="A361" s="77"/>
      <c r="B361" s="209"/>
      <c r="C361" s="209"/>
      <c r="D361" s="209"/>
      <c r="E361" s="209"/>
      <c r="F361" s="209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</row>
    <row r="362" spans="1:37" ht="14.1" customHeight="1">
      <c r="A362" s="77"/>
      <c r="B362" s="77"/>
      <c r="C362" s="77"/>
      <c r="D362" s="235" t="s">
        <v>399</v>
      </c>
      <c r="E362" s="235"/>
      <c r="F362" s="235"/>
      <c r="G362" s="235"/>
      <c r="H362" s="235"/>
      <c r="I362" s="235"/>
      <c r="J362" s="235"/>
      <c r="K362" s="235"/>
      <c r="L362" s="235"/>
      <c r="M362" s="235"/>
      <c r="N362" s="235"/>
      <c r="O362" s="235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  <c r="AB362" s="124"/>
      <c r="AC362" s="124"/>
      <c r="AD362" s="230">
        <f>AC322</f>
        <v>12055923.750779999</v>
      </c>
      <c r="AE362" s="230"/>
      <c r="AF362" s="230"/>
      <c r="AG362" s="230"/>
      <c r="AH362" s="230"/>
      <c r="AI362" s="230"/>
      <c r="AJ362" s="230"/>
      <c r="AK362" s="77"/>
    </row>
    <row r="363" spans="1:37" ht="14.1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</row>
    <row r="364" spans="1:37" ht="14.1" customHeight="1">
      <c r="A364" s="77"/>
      <c r="B364" s="77"/>
      <c r="C364" s="77"/>
      <c r="D364" s="233" t="s">
        <v>400</v>
      </c>
      <c r="E364" s="233"/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3"/>
      <c r="Q364" s="233"/>
      <c r="R364" s="233"/>
      <c r="S364" s="233"/>
      <c r="T364" s="233"/>
      <c r="U364" s="233"/>
      <c r="V364" s="233"/>
      <c r="W364" s="233"/>
      <c r="X364" s="233"/>
      <c r="Y364" s="233"/>
      <c r="Z364" s="233"/>
      <c r="AA364" s="233"/>
      <c r="AB364" s="233"/>
      <c r="AC364" s="234">
        <f>AD358+AD360+AD362</f>
        <v>245925915.8896102</v>
      </c>
      <c r="AD364" s="234"/>
      <c r="AE364" s="234"/>
      <c r="AF364" s="234"/>
      <c r="AG364" s="234"/>
      <c r="AH364" s="234"/>
      <c r="AI364" s="234"/>
      <c r="AJ364" s="234"/>
      <c r="AK364" s="77"/>
    </row>
    <row r="365" spans="1:37" ht="14.1" customHeight="1">
      <c r="A365" s="77"/>
      <c r="B365" s="77"/>
      <c r="C365" s="77"/>
      <c r="D365" s="233"/>
      <c r="E365" s="233"/>
      <c r="F365" s="233"/>
      <c r="G365" s="233"/>
      <c r="H365" s="233"/>
      <c r="I365" s="233"/>
      <c r="J365" s="233"/>
      <c r="K365" s="233"/>
      <c r="L365" s="233"/>
      <c r="M365" s="233"/>
      <c r="N365" s="233"/>
      <c r="O365" s="233"/>
      <c r="P365" s="233"/>
      <c r="Q365" s="233"/>
      <c r="R365" s="233"/>
      <c r="S365" s="233"/>
      <c r="T365" s="233"/>
      <c r="U365" s="233"/>
      <c r="V365" s="233"/>
      <c r="W365" s="233"/>
      <c r="X365" s="233"/>
      <c r="Y365" s="233"/>
      <c r="Z365" s="233"/>
      <c r="AA365" s="233"/>
      <c r="AB365" s="233"/>
      <c r="AC365" s="234"/>
      <c r="AD365" s="234"/>
      <c r="AE365" s="234"/>
      <c r="AF365" s="234"/>
      <c r="AG365" s="234"/>
      <c r="AH365" s="234"/>
      <c r="AI365" s="234"/>
      <c r="AJ365" s="234"/>
      <c r="AK365" s="77"/>
    </row>
    <row r="366" spans="1:37" ht="14.1" customHeight="1">
      <c r="A366" s="77"/>
      <c r="B366" s="93"/>
      <c r="C366" s="93"/>
      <c r="D366" s="93"/>
      <c r="E366" s="93"/>
      <c r="F366" s="93"/>
      <c r="G366" s="93"/>
      <c r="H366" s="93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</row>
    <row r="367" spans="1:37" ht="14.1" customHeight="1">
      <c r="A367" s="77"/>
      <c r="B367" s="93"/>
      <c r="C367" s="93"/>
      <c r="D367" s="93"/>
      <c r="E367" s="93"/>
      <c r="F367" s="93"/>
      <c r="G367" s="93"/>
      <c r="H367" s="93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</row>
    <row r="368" spans="1:37" ht="14.1" customHeight="1">
      <c r="A368" s="77"/>
      <c r="B368" s="93"/>
      <c r="C368" s="93"/>
      <c r="D368" s="93"/>
      <c r="E368" s="93"/>
      <c r="F368" s="93"/>
      <c r="G368" s="93"/>
      <c r="H368" s="93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</row>
    <row r="369" spans="1:37" ht="14.1" customHeight="1">
      <c r="A369" s="77"/>
      <c r="B369" s="93"/>
      <c r="C369" s="93"/>
      <c r="D369" s="93"/>
      <c r="E369" s="93"/>
      <c r="F369" s="93"/>
      <c r="G369" s="93"/>
      <c r="H369" s="93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</row>
    <row r="370" spans="1:37" ht="14.1" customHeight="1">
      <c r="A370" s="77"/>
      <c r="B370" s="93"/>
      <c r="C370" s="93"/>
      <c r="D370" s="93"/>
      <c r="E370" s="93"/>
      <c r="F370" s="93"/>
      <c r="G370" s="93"/>
      <c r="H370" s="93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</row>
    <row r="371" spans="1:37" ht="14.1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</row>
    <row r="372" spans="1:37" ht="14.1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</row>
    <row r="373" spans="1:37" ht="13.9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</row>
    <row r="374" spans="1:37" ht="14.1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</row>
    <row r="375" spans="1:37" ht="14.1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174" t="s">
        <v>227</v>
      </c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</row>
    <row r="376" spans="1:37" ht="14.1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174" t="s">
        <v>43</v>
      </c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</row>
    <row r="377" spans="1:37" ht="14.1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</row>
    <row r="378" spans="1:37" ht="14.1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</row>
    <row r="379" spans="1:37" ht="14.1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</row>
    <row r="380" spans="1:37" ht="14.1" customHeight="1">
      <c r="A380" s="186">
        <v>13</v>
      </c>
      <c r="B380" s="187"/>
      <c r="D380" s="186" t="s">
        <v>207</v>
      </c>
      <c r="E380" s="190"/>
      <c r="F380" s="190"/>
      <c r="G380" s="190"/>
      <c r="H380" s="190"/>
      <c r="I380" s="190"/>
      <c r="J380" s="190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  <c r="AF380" s="190"/>
      <c r="AG380" s="190"/>
      <c r="AH380" s="190"/>
      <c r="AI380" s="190"/>
      <c r="AJ380" s="190"/>
      <c r="AK380" s="190"/>
    </row>
    <row r="381" spans="1:37" ht="14.1" customHeight="1">
      <c r="A381" s="188"/>
      <c r="B381" s="189"/>
      <c r="C381" s="92"/>
      <c r="D381" s="186"/>
      <c r="E381" s="190"/>
      <c r="F381" s="190"/>
      <c r="G381" s="190"/>
      <c r="H381" s="190"/>
      <c r="I381" s="190"/>
      <c r="J381" s="190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  <c r="AF381" s="190"/>
      <c r="AG381" s="190"/>
      <c r="AH381" s="190"/>
      <c r="AI381" s="190"/>
      <c r="AJ381" s="190"/>
      <c r="AK381" s="190"/>
    </row>
    <row r="382" spans="1:37" ht="14.1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</row>
    <row r="383" spans="1:37" ht="14.1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</row>
    <row r="384" spans="1:37" ht="14.1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</row>
    <row r="385" spans="1:37" ht="14.1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</row>
    <row r="386" spans="1:37" ht="14.1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</row>
    <row r="387" spans="1:37" ht="14.1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</row>
    <row r="388" spans="1:37" ht="14.1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</row>
    <row r="389" spans="1:37" ht="14.1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</row>
    <row r="390" spans="1:37" ht="14.1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</row>
    <row r="391" spans="1:37" ht="14.1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</row>
    <row r="392" spans="1:37" ht="14.1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</row>
    <row r="393" spans="1:37" ht="14.1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</row>
    <row r="394" spans="1:37" ht="14.1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</row>
    <row r="395" spans="1:37" ht="14.1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</row>
    <row r="396" spans="1:37" ht="14.1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</row>
    <row r="397" spans="1:37" ht="14.1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</row>
    <row r="398" spans="1:37" ht="14.1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</row>
    <row r="399" spans="1:37" ht="14.1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</row>
    <row r="400" spans="1:37" ht="14.1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</row>
    <row r="401" spans="1:37" ht="14.1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</row>
    <row r="402" spans="1:37" ht="14.1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</row>
    <row r="403" spans="1:37" ht="14.1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</row>
    <row r="404" spans="1:37" ht="14.1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</row>
    <row r="405" spans="1:37" ht="14.1" customHeight="1">
      <c r="A405" s="77"/>
      <c r="B405" s="77"/>
      <c r="C405" s="77"/>
      <c r="D405" s="77"/>
      <c r="E405" s="77"/>
      <c r="F405" s="77"/>
      <c r="G405" s="172" t="s">
        <v>245</v>
      </c>
      <c r="H405" s="172"/>
      <c r="I405" s="172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77"/>
      <c r="AD405" s="77"/>
      <c r="AE405" s="77"/>
      <c r="AF405" s="77"/>
      <c r="AG405" s="77"/>
      <c r="AH405" s="77"/>
      <c r="AI405" s="77"/>
      <c r="AJ405" s="77"/>
      <c r="AK405" s="77"/>
    </row>
    <row r="406" spans="1:37" ht="14.1" customHeight="1">
      <c r="A406" s="77"/>
      <c r="B406" s="77"/>
      <c r="C406" s="77"/>
      <c r="D406" s="77"/>
      <c r="E406" s="77"/>
      <c r="F406" s="77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77"/>
      <c r="AD406" s="77"/>
      <c r="AE406" s="77"/>
      <c r="AF406" s="77"/>
      <c r="AG406" s="77"/>
      <c r="AH406" s="77"/>
      <c r="AI406" s="77"/>
      <c r="AJ406" s="77"/>
      <c r="AK406" s="77"/>
    </row>
    <row r="407" spans="1:37" ht="14.1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</row>
    <row r="408" spans="1:37" ht="14.1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</row>
    <row r="409" spans="1:37" ht="14.1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</row>
    <row r="410" spans="1:37" ht="14.1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</row>
    <row r="411" spans="1:37" ht="14.1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</row>
    <row r="412" spans="1:37" ht="14.1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</row>
    <row r="413" spans="1:37" ht="14.1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</row>
    <row r="414" spans="1:37" ht="14.1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</row>
    <row r="415" spans="1:37" ht="14.1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</row>
    <row r="416" spans="1:37" ht="14.1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</row>
    <row r="417" spans="1:37" ht="14.1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</row>
    <row r="418" spans="1:37" ht="14.1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</row>
    <row r="419" spans="1:37" ht="14.1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</row>
    <row r="420" spans="1:37" ht="14.1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</row>
    <row r="421" spans="1:37" ht="14.1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</row>
    <row r="422" spans="1:37" ht="14.1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</row>
    <row r="423" spans="1:37" ht="14.1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</row>
    <row r="424" spans="1:37" ht="14.1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</row>
    <row r="425" spans="1:37" ht="14.1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</row>
    <row r="426" spans="1:37" ht="14.1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</row>
    <row r="427" spans="1:37" ht="14.1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</row>
    <row r="428" spans="1:37" ht="14.1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172" t="s">
        <v>449</v>
      </c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</row>
    <row r="429" spans="1:37" ht="14.1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172"/>
      <c r="L429" s="172"/>
      <c r="M429" s="172"/>
      <c r="N429" s="172"/>
      <c r="O429" s="172"/>
      <c r="P429" s="172"/>
      <c r="Q429" s="172"/>
      <c r="R429" s="172"/>
      <c r="S429" s="172"/>
      <c r="T429" s="172"/>
      <c r="U429" s="172"/>
      <c r="V429" s="172"/>
      <c r="W429" s="172"/>
      <c r="X429" s="172"/>
      <c r="Y429" s="172"/>
      <c r="Z429" s="172"/>
      <c r="AA429" s="172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</row>
    <row r="430" spans="1:37" ht="14.1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</row>
    <row r="431" spans="1:37" ht="14.1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</row>
    <row r="432" spans="1:37" ht="14.1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</row>
    <row r="433" spans="1:37" ht="14.1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</row>
    <row r="434" spans="1:37" ht="14.1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</row>
    <row r="435" spans="1:37" ht="14.1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</row>
    <row r="436" spans="1:37" ht="14.1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</row>
    <row r="437" spans="1:37" ht="14.1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</row>
    <row r="438" spans="1:37" ht="14.1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</row>
    <row r="439" spans="1:37" ht="14.1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</row>
    <row r="440" spans="1:37" ht="14.1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</row>
    <row r="441" spans="1:37" ht="14.1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</row>
    <row r="442" spans="1:37" ht="14.1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172" t="s">
        <v>450</v>
      </c>
      <c r="L442" s="172"/>
      <c r="M442" s="172"/>
      <c r="N442" s="172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77"/>
      <c r="AF442" s="77"/>
      <c r="AG442" s="77"/>
      <c r="AH442" s="77"/>
      <c r="AI442" s="77"/>
      <c r="AJ442" s="77"/>
      <c r="AK442" s="77"/>
    </row>
    <row r="443" spans="1:37" ht="14.1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77"/>
      <c r="AF443" s="77"/>
      <c r="AG443" s="77"/>
      <c r="AH443" s="77"/>
      <c r="AI443" s="77"/>
      <c r="AJ443" s="77"/>
      <c r="AK443" s="77"/>
    </row>
    <row r="444" spans="1:37" ht="14.1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AE444" s="77"/>
      <c r="AF444" s="77"/>
      <c r="AG444" s="77"/>
      <c r="AH444" s="77"/>
      <c r="AI444" s="77"/>
      <c r="AJ444" s="77"/>
      <c r="AK444" s="77"/>
    </row>
    <row r="445" spans="1:37" ht="14.1" customHeight="1">
      <c r="A445" s="77"/>
      <c r="B445" s="77"/>
      <c r="C445" s="77"/>
      <c r="D445" s="77"/>
      <c r="E445" s="77"/>
      <c r="F445" s="77"/>
      <c r="G445" s="77"/>
      <c r="H445" s="77"/>
      <c r="I445" s="77"/>
      <c r="AD445" s="77"/>
      <c r="AE445" s="77"/>
      <c r="AF445" s="77"/>
      <c r="AG445" s="77"/>
      <c r="AH445" s="77"/>
      <c r="AI445" s="77"/>
      <c r="AJ445" s="77"/>
      <c r="AK445" s="77"/>
    </row>
    <row r="446" spans="1:37" ht="14.1" customHeight="1">
      <c r="A446" s="77"/>
      <c r="B446" s="77"/>
      <c r="C446" s="77"/>
      <c r="D446" s="77"/>
      <c r="E446" s="77"/>
      <c r="F446" s="77"/>
      <c r="G446" s="77"/>
      <c r="H446" s="77"/>
      <c r="I446" s="77"/>
      <c r="AD446" s="77"/>
      <c r="AE446" s="77"/>
      <c r="AF446" s="77"/>
      <c r="AG446" s="77"/>
      <c r="AH446" s="77"/>
      <c r="AI446" s="77"/>
      <c r="AJ446" s="77"/>
      <c r="AK446" s="77"/>
    </row>
    <row r="447" spans="1:37" ht="14.1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77"/>
      <c r="AE447" s="77"/>
      <c r="AF447" s="77"/>
      <c r="AG447" s="77"/>
      <c r="AH447" s="77"/>
      <c r="AI447" s="77"/>
      <c r="AJ447" s="77"/>
      <c r="AK447" s="77"/>
    </row>
    <row r="448" spans="1:37" ht="14.1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77"/>
      <c r="AE448" s="77"/>
      <c r="AF448" s="77"/>
      <c r="AG448" s="77"/>
      <c r="AH448" s="77"/>
      <c r="AI448" s="77"/>
      <c r="AJ448" s="77"/>
      <c r="AK448" s="77"/>
    </row>
    <row r="449" spans="1:37" ht="14.1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77"/>
      <c r="AE449" s="77"/>
      <c r="AF449" s="77"/>
      <c r="AG449" s="77"/>
      <c r="AH449" s="77"/>
      <c r="AI449" s="77"/>
      <c r="AJ449" s="77"/>
      <c r="AK449" s="77"/>
    </row>
    <row r="450" spans="1:37" ht="14.1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77"/>
      <c r="AE450" s="77"/>
      <c r="AF450" s="77"/>
      <c r="AG450" s="77"/>
      <c r="AH450" s="77"/>
      <c r="AI450" s="77"/>
      <c r="AJ450" s="77"/>
      <c r="AK450" s="77"/>
    </row>
    <row r="451" spans="1:37" ht="14.1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77"/>
      <c r="AE451" s="77"/>
      <c r="AF451" s="77"/>
      <c r="AG451" s="77"/>
      <c r="AH451" s="77"/>
      <c r="AI451" s="77"/>
      <c r="AJ451" s="77"/>
      <c r="AK451" s="77"/>
    </row>
    <row r="452" spans="1:37" ht="14.1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77"/>
      <c r="AE452" s="77"/>
      <c r="AF452" s="77"/>
      <c r="AG452" s="77"/>
      <c r="AH452" s="77"/>
      <c r="AI452" s="77"/>
      <c r="AJ452" s="77"/>
      <c r="AK452" s="77"/>
    </row>
    <row r="453" spans="1:37" ht="14.1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77"/>
      <c r="AE453" s="77"/>
      <c r="AF453" s="77"/>
      <c r="AG453" s="77"/>
      <c r="AH453" s="77"/>
      <c r="AI453" s="77"/>
      <c r="AJ453" s="77"/>
      <c r="AK453" s="77"/>
    </row>
    <row r="454" spans="1:37" ht="14.1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77"/>
      <c r="AE454" s="77"/>
      <c r="AF454" s="77"/>
      <c r="AG454" s="77"/>
      <c r="AH454" s="77"/>
      <c r="AI454" s="77"/>
      <c r="AJ454" s="77"/>
      <c r="AK454" s="77"/>
    </row>
    <row r="455" spans="1:37" ht="14.1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</row>
    <row r="456" spans="1:37" ht="14.1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</row>
    <row r="457" spans="1:37" ht="14.1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</row>
    <row r="458" spans="1:37" ht="14.1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</row>
    <row r="459" spans="1:37" ht="14.1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</row>
    <row r="460" spans="1:37" ht="14.1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</row>
    <row r="461" spans="1:37" ht="14.1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</row>
    <row r="462" spans="1:37" ht="14.1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</row>
    <row r="463" spans="1:37" ht="14.1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</row>
    <row r="464" spans="1:37" ht="14.1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</row>
    <row r="465" spans="1:52" ht="14.1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172" t="s">
        <v>451</v>
      </c>
      <c r="L465" s="172"/>
      <c r="M465" s="172"/>
      <c r="N465" s="172"/>
      <c r="O465" s="172"/>
      <c r="P465" s="172"/>
      <c r="Q465" s="172"/>
      <c r="R465" s="172"/>
      <c r="S465" s="172"/>
      <c r="T465" s="172"/>
      <c r="U465" s="172"/>
      <c r="V465" s="172"/>
      <c r="W465" s="172"/>
      <c r="X465" s="172"/>
      <c r="Y465" s="172"/>
      <c r="Z465" s="172"/>
      <c r="AA465" s="172"/>
      <c r="AB465" s="172"/>
      <c r="AC465" s="172"/>
      <c r="AD465" s="172"/>
      <c r="AE465" s="77"/>
      <c r="AF465" s="77"/>
      <c r="AG465" s="77"/>
      <c r="AH465" s="77"/>
      <c r="AI465" s="77"/>
      <c r="AJ465" s="77"/>
      <c r="AK465" s="77"/>
    </row>
    <row r="466" spans="1:52" ht="14.1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172"/>
      <c r="L466" s="172"/>
      <c r="M466" s="172"/>
      <c r="N466" s="172"/>
      <c r="O466" s="172"/>
      <c r="P466" s="172"/>
      <c r="Q466" s="172"/>
      <c r="R466" s="172"/>
      <c r="S466" s="172"/>
      <c r="T466" s="172"/>
      <c r="U466" s="172"/>
      <c r="V466" s="172"/>
      <c r="W466" s="172"/>
      <c r="X466" s="172"/>
      <c r="Y466" s="172"/>
      <c r="Z466" s="172"/>
      <c r="AA466" s="172"/>
      <c r="AB466" s="172"/>
      <c r="AC466" s="172"/>
      <c r="AD466" s="172"/>
      <c r="AE466" s="77"/>
      <c r="AF466" s="77"/>
      <c r="AG466" s="77"/>
      <c r="AH466" s="77"/>
      <c r="AI466" s="77"/>
      <c r="AJ466" s="77"/>
      <c r="AK466" s="77"/>
    </row>
    <row r="467" spans="1:52" ht="14.1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</row>
    <row r="468" spans="1:52" ht="14.1" customHeight="1">
      <c r="A468" s="186">
        <v>14</v>
      </c>
      <c r="B468" s="187"/>
      <c r="D468" s="186" t="s">
        <v>208</v>
      </c>
      <c r="E468" s="190"/>
      <c r="F468" s="190"/>
      <c r="G468" s="190"/>
      <c r="H468" s="190"/>
      <c r="I468" s="190"/>
      <c r="J468" s="190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</row>
    <row r="469" spans="1:52" ht="14.1" customHeight="1">
      <c r="A469" s="188"/>
      <c r="B469" s="189"/>
      <c r="C469" s="92"/>
      <c r="D469" s="186"/>
      <c r="E469" s="190"/>
      <c r="F469" s="190"/>
      <c r="G469" s="190"/>
      <c r="H469" s="190"/>
      <c r="I469" s="190"/>
      <c r="J469" s="190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</row>
    <row r="470" spans="1:52" ht="14.1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Q470"/>
    </row>
    <row r="471" spans="1:52" ht="14.1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Q471"/>
      <c r="AS471"/>
    </row>
    <row r="472" spans="1:52" ht="14.1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</row>
    <row r="473" spans="1:52" ht="14.1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</row>
    <row r="474" spans="1:52" ht="14.1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</row>
    <row r="475" spans="1:52" ht="13.9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</row>
    <row r="476" spans="1:52" ht="14.1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</row>
    <row r="477" spans="1:52" ht="14.1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Z477"/>
    </row>
    <row r="478" spans="1:52" ht="14.1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</row>
    <row r="479" spans="1:52" ht="14.1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</row>
    <row r="480" spans="1:52" ht="14.1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</row>
    <row r="481" spans="1:47" ht="14.1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</row>
    <row r="482" spans="1:47" ht="14.1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U482"/>
    </row>
    <row r="483" spans="1:47" ht="14.1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</row>
    <row r="484" spans="1:47" ht="14.1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</row>
    <row r="485" spans="1:47" ht="14.1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</row>
    <row r="486" spans="1:47" ht="14.1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</row>
    <row r="487" spans="1:47" ht="14.1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N487"/>
    </row>
    <row r="488" spans="1:47" ht="14.1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</row>
    <row r="489" spans="1:47" ht="14.1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</row>
    <row r="490" spans="1:47" ht="14.1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</row>
    <row r="491" spans="1:47" ht="14.1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</row>
    <row r="492" spans="1:47" ht="14.1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</row>
    <row r="493" spans="1:47" ht="14.1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</row>
    <row r="494" spans="1:47" ht="14.1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</row>
    <row r="495" spans="1:47" ht="14.1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</row>
    <row r="496" spans="1:47" ht="14.1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</row>
    <row r="497" spans="1:37" ht="14.1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</row>
    <row r="498" spans="1:37" ht="14.1" customHeight="1">
      <c r="A498" s="77"/>
      <c r="B498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</row>
    <row r="499" spans="1:37" ht="14.1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</row>
    <row r="500" spans="1:37" ht="14.1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</row>
    <row r="501" spans="1:37" ht="14.1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</row>
    <row r="502" spans="1:37" ht="14.1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</row>
    <row r="503" spans="1:37" ht="14.1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</row>
    <row r="504" spans="1:37" ht="14.1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</row>
    <row r="505" spans="1:37" ht="14.1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</row>
    <row r="506" spans="1:37" ht="14.1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</row>
    <row r="507" spans="1:37" ht="14.1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</row>
    <row r="508" spans="1:37" ht="14.1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</row>
    <row r="509" spans="1:37" ht="14.1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</row>
    <row r="510" spans="1:37" ht="14.1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</row>
    <row r="511" spans="1:37" ht="14.1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</row>
    <row r="512" spans="1:37" ht="14.1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</row>
    <row r="513" spans="1:37" ht="14.1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</row>
    <row r="514" spans="1:37" ht="14.1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</row>
    <row r="515" spans="1:37" ht="14.1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</row>
    <row r="516" spans="1:37" ht="14.1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</row>
    <row r="517" spans="1:37" ht="14.1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</row>
    <row r="518" spans="1:37" ht="14.1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</row>
    <row r="519" spans="1:37" ht="14.1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</row>
    <row r="520" spans="1:37" ht="14.1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</row>
    <row r="521" spans="1:37" ht="14.1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</row>
    <row r="522" spans="1:37" ht="14.1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</row>
    <row r="523" spans="1:37" ht="14.1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</row>
    <row r="524" spans="1:37" ht="14.1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</row>
  </sheetData>
  <mergeCells count="831">
    <mergeCell ref="B275:G275"/>
    <mergeCell ref="H275:L275"/>
    <mergeCell ref="M275:P275"/>
    <mergeCell ref="Q275:S275"/>
    <mergeCell ref="T275:V275"/>
    <mergeCell ref="W275:Y275"/>
    <mergeCell ref="Z275:AB275"/>
    <mergeCell ref="AC275:AJ275"/>
    <mergeCell ref="B273:G273"/>
    <mergeCell ref="H273:L273"/>
    <mergeCell ref="M273:P273"/>
    <mergeCell ref="Q273:S273"/>
    <mergeCell ref="T273:V273"/>
    <mergeCell ref="W273:Y273"/>
    <mergeCell ref="Z273:AB273"/>
    <mergeCell ref="AC273:AJ273"/>
    <mergeCell ref="B276:G276"/>
    <mergeCell ref="H276:L276"/>
    <mergeCell ref="M276:P276"/>
    <mergeCell ref="Q276:S276"/>
    <mergeCell ref="T276:V276"/>
    <mergeCell ref="W276:Y276"/>
    <mergeCell ref="Z276:AB276"/>
    <mergeCell ref="AC276:AJ276"/>
    <mergeCell ref="B274:G274"/>
    <mergeCell ref="H274:L274"/>
    <mergeCell ref="M274:P274"/>
    <mergeCell ref="Q274:S274"/>
    <mergeCell ref="T274:V274"/>
    <mergeCell ref="W274:Y274"/>
    <mergeCell ref="Z274:AB274"/>
    <mergeCell ref="AC274:AJ274"/>
    <mergeCell ref="B271:G271"/>
    <mergeCell ref="H271:L271"/>
    <mergeCell ref="M271:P271"/>
    <mergeCell ref="Q271:S271"/>
    <mergeCell ref="T271:V271"/>
    <mergeCell ref="W271:Y271"/>
    <mergeCell ref="Z271:AB271"/>
    <mergeCell ref="AC271:AJ271"/>
    <mergeCell ref="B272:G272"/>
    <mergeCell ref="H272:L272"/>
    <mergeCell ref="M272:P272"/>
    <mergeCell ref="Q272:S272"/>
    <mergeCell ref="T272:V272"/>
    <mergeCell ref="W272:Y272"/>
    <mergeCell ref="Z272:AB272"/>
    <mergeCell ref="AC272:AJ272"/>
    <mergeCell ref="B269:G269"/>
    <mergeCell ref="H269:L269"/>
    <mergeCell ref="M269:P269"/>
    <mergeCell ref="Q269:S269"/>
    <mergeCell ref="T269:V269"/>
    <mergeCell ref="W269:Y269"/>
    <mergeCell ref="Z269:AB269"/>
    <mergeCell ref="AC269:AJ269"/>
    <mergeCell ref="B270:G270"/>
    <mergeCell ref="H270:L270"/>
    <mergeCell ref="M270:P270"/>
    <mergeCell ref="Q270:S270"/>
    <mergeCell ref="T270:V270"/>
    <mergeCell ref="W270:Y270"/>
    <mergeCell ref="Z270:AB270"/>
    <mergeCell ref="AC270:AJ270"/>
    <mergeCell ref="B267:G267"/>
    <mergeCell ref="H267:L267"/>
    <mergeCell ref="M267:P267"/>
    <mergeCell ref="Q267:S267"/>
    <mergeCell ref="T267:V267"/>
    <mergeCell ref="W267:Y267"/>
    <mergeCell ref="Z267:AB267"/>
    <mergeCell ref="AC267:AJ267"/>
    <mergeCell ref="B268:G268"/>
    <mergeCell ref="H268:L268"/>
    <mergeCell ref="M268:P268"/>
    <mergeCell ref="Q268:S268"/>
    <mergeCell ref="T268:V268"/>
    <mergeCell ref="W268:Y268"/>
    <mergeCell ref="Z268:AB268"/>
    <mergeCell ref="AC268:AJ268"/>
    <mergeCell ref="B265:G265"/>
    <mergeCell ref="H265:L265"/>
    <mergeCell ref="M265:P265"/>
    <mergeCell ref="Q265:S265"/>
    <mergeCell ref="T265:V265"/>
    <mergeCell ref="W265:Y265"/>
    <mergeCell ref="Z265:AB265"/>
    <mergeCell ref="AC265:AJ265"/>
    <mergeCell ref="B266:G266"/>
    <mergeCell ref="H266:L266"/>
    <mergeCell ref="M266:P266"/>
    <mergeCell ref="Q266:S266"/>
    <mergeCell ref="T266:V266"/>
    <mergeCell ref="W266:Y266"/>
    <mergeCell ref="Z266:AB266"/>
    <mergeCell ref="AC266:AJ266"/>
    <mergeCell ref="M263:P263"/>
    <mergeCell ref="W263:Y263"/>
    <mergeCell ref="B263:G263"/>
    <mergeCell ref="H263:L263"/>
    <mergeCell ref="Q263:S263"/>
    <mergeCell ref="T263:V263"/>
    <mergeCell ref="Z263:AB263"/>
    <mergeCell ref="AC263:AJ263"/>
    <mergeCell ref="B264:G264"/>
    <mergeCell ref="H264:L264"/>
    <mergeCell ref="M264:P264"/>
    <mergeCell ref="Q264:S264"/>
    <mergeCell ref="T264:V264"/>
    <mergeCell ref="W264:Y264"/>
    <mergeCell ref="Z264:AB264"/>
    <mergeCell ref="AC264:AJ264"/>
    <mergeCell ref="B261:G261"/>
    <mergeCell ref="H261:L261"/>
    <mergeCell ref="M261:P261"/>
    <mergeCell ref="Q261:S261"/>
    <mergeCell ref="T261:V261"/>
    <mergeCell ref="W261:Y261"/>
    <mergeCell ref="Z261:AB261"/>
    <mergeCell ref="AC261:AJ261"/>
    <mergeCell ref="B262:G262"/>
    <mergeCell ref="H262:L262"/>
    <mergeCell ref="M262:P262"/>
    <mergeCell ref="Q262:S262"/>
    <mergeCell ref="T262:V262"/>
    <mergeCell ref="W262:Y262"/>
    <mergeCell ref="Z262:AB262"/>
    <mergeCell ref="AC262:AJ262"/>
    <mergeCell ref="B259:G259"/>
    <mergeCell ref="H259:L259"/>
    <mergeCell ref="M259:P259"/>
    <mergeCell ref="Q259:S259"/>
    <mergeCell ref="T259:V259"/>
    <mergeCell ref="W259:Y259"/>
    <mergeCell ref="Z259:AB259"/>
    <mergeCell ref="AC259:AJ259"/>
    <mergeCell ref="B260:G260"/>
    <mergeCell ref="H260:L260"/>
    <mergeCell ref="M260:P260"/>
    <mergeCell ref="Q260:S260"/>
    <mergeCell ref="T260:V260"/>
    <mergeCell ref="W260:Y260"/>
    <mergeCell ref="Z260:AB260"/>
    <mergeCell ref="AC260:AJ260"/>
    <mergeCell ref="H257:L257"/>
    <mergeCell ref="M257:P257"/>
    <mergeCell ref="Q257:S257"/>
    <mergeCell ref="T257:V257"/>
    <mergeCell ref="W257:Y257"/>
    <mergeCell ref="Z257:AB257"/>
    <mergeCell ref="AC257:AJ257"/>
    <mergeCell ref="B258:G258"/>
    <mergeCell ref="H258:L258"/>
    <mergeCell ref="M258:P258"/>
    <mergeCell ref="Q258:S258"/>
    <mergeCell ref="T258:V258"/>
    <mergeCell ref="W258:Y258"/>
    <mergeCell ref="Z258:AB258"/>
    <mergeCell ref="AC258:AJ258"/>
    <mergeCell ref="AC255:AJ255"/>
    <mergeCell ref="B256:G256"/>
    <mergeCell ref="H256:L256"/>
    <mergeCell ref="M256:P256"/>
    <mergeCell ref="Q256:S256"/>
    <mergeCell ref="T256:V256"/>
    <mergeCell ref="W256:Y256"/>
    <mergeCell ref="Z256:AB256"/>
    <mergeCell ref="AC256:AJ256"/>
    <mergeCell ref="AC254:AJ254"/>
    <mergeCell ref="B251:G251"/>
    <mergeCell ref="H251:L251"/>
    <mergeCell ref="M251:P251"/>
    <mergeCell ref="Q251:S251"/>
    <mergeCell ref="T251:V251"/>
    <mergeCell ref="W251:Y251"/>
    <mergeCell ref="Z251:AB251"/>
    <mergeCell ref="AC251:AJ251"/>
    <mergeCell ref="B252:G252"/>
    <mergeCell ref="H252:L252"/>
    <mergeCell ref="M252:P252"/>
    <mergeCell ref="Q252:S252"/>
    <mergeCell ref="T252:V252"/>
    <mergeCell ref="W252:Y252"/>
    <mergeCell ref="Z252:AB252"/>
    <mergeCell ref="AC252:AJ252"/>
    <mergeCell ref="AC249:AJ249"/>
    <mergeCell ref="B250:G250"/>
    <mergeCell ref="H250:L250"/>
    <mergeCell ref="M250:P250"/>
    <mergeCell ref="Q250:S250"/>
    <mergeCell ref="T250:V250"/>
    <mergeCell ref="Z250:AB250"/>
    <mergeCell ref="AC250:AJ250"/>
    <mergeCell ref="B253:G253"/>
    <mergeCell ref="H253:L253"/>
    <mergeCell ref="M253:P253"/>
    <mergeCell ref="Q253:S253"/>
    <mergeCell ref="T253:V253"/>
    <mergeCell ref="W253:Y253"/>
    <mergeCell ref="Z253:AB253"/>
    <mergeCell ref="AC253:AJ253"/>
    <mergeCell ref="T319:V319"/>
    <mergeCell ref="T320:V320"/>
    <mergeCell ref="B249:G249"/>
    <mergeCell ref="H249:L249"/>
    <mergeCell ref="M249:P249"/>
    <mergeCell ref="Q249:S249"/>
    <mergeCell ref="T249:V249"/>
    <mergeCell ref="W249:Y249"/>
    <mergeCell ref="Z249:AB249"/>
    <mergeCell ref="B254:G254"/>
    <mergeCell ref="H254:L254"/>
    <mergeCell ref="M254:P254"/>
    <mergeCell ref="Q254:S254"/>
    <mergeCell ref="T254:V254"/>
    <mergeCell ref="W254:Y254"/>
    <mergeCell ref="Z254:AB254"/>
    <mergeCell ref="B255:G255"/>
    <mergeCell ref="H255:L255"/>
    <mergeCell ref="M255:P255"/>
    <mergeCell ref="Q255:S255"/>
    <mergeCell ref="T255:V255"/>
    <mergeCell ref="W255:Y255"/>
    <mergeCell ref="Z255:AB255"/>
    <mergeCell ref="B257:G257"/>
    <mergeCell ref="T248:V248"/>
    <mergeCell ref="W250:Y250"/>
    <mergeCell ref="T314:AB314"/>
    <mergeCell ref="AC314:AJ314"/>
    <mergeCell ref="Q317:S317"/>
    <mergeCell ref="Q318:S318"/>
    <mergeCell ref="Q319:S319"/>
    <mergeCell ref="Q320:S320"/>
    <mergeCell ref="Q321:S321"/>
    <mergeCell ref="AC318:AJ318"/>
    <mergeCell ref="AC319:AJ319"/>
    <mergeCell ref="AC320:AJ320"/>
    <mergeCell ref="AC321:AJ321"/>
    <mergeCell ref="W319:Y319"/>
    <mergeCell ref="W320:Y320"/>
    <mergeCell ref="W321:Y321"/>
    <mergeCell ref="Z317:AB317"/>
    <mergeCell ref="Z321:AB321"/>
    <mergeCell ref="AC317:AJ317"/>
    <mergeCell ref="AD315:AF315"/>
    <mergeCell ref="AG315:AJ315"/>
    <mergeCell ref="Z318:AB318"/>
    <mergeCell ref="Z319:AB319"/>
    <mergeCell ref="AA315:AC315"/>
    <mergeCell ref="A380:B381"/>
    <mergeCell ref="D380:AK381"/>
    <mergeCell ref="A468:B469"/>
    <mergeCell ref="D468:AK469"/>
    <mergeCell ref="L375:Z375"/>
    <mergeCell ref="L376:Z376"/>
    <mergeCell ref="L377:Z377"/>
    <mergeCell ref="L378:Z378"/>
    <mergeCell ref="D340:AC340"/>
    <mergeCell ref="AD340:AJ340"/>
    <mergeCell ref="A342:B343"/>
    <mergeCell ref="D342:AK343"/>
    <mergeCell ref="B346:AJ347"/>
    <mergeCell ref="L379:Z379"/>
    <mergeCell ref="B350:AJ351"/>
    <mergeCell ref="A353:B354"/>
    <mergeCell ref="D364:AB365"/>
    <mergeCell ref="AC364:AJ365"/>
    <mergeCell ref="D358:O358"/>
    <mergeCell ref="D360:O360"/>
    <mergeCell ref="D362:O362"/>
    <mergeCell ref="G405:AB406"/>
    <mergeCell ref="Z324:AJ325"/>
    <mergeCell ref="M324:Y325"/>
    <mergeCell ref="D339:W339"/>
    <mergeCell ref="AA339:AJ339"/>
    <mergeCell ref="D353:AK354"/>
    <mergeCell ref="AD358:AJ358"/>
    <mergeCell ref="AD360:AJ360"/>
    <mergeCell ref="AD362:AJ362"/>
    <mergeCell ref="T317:V317"/>
    <mergeCell ref="T318:V318"/>
    <mergeCell ref="T322:AB322"/>
    <mergeCell ref="AC322:AJ322"/>
    <mergeCell ref="B361:P361"/>
    <mergeCell ref="B320:G320"/>
    <mergeCell ref="H320:L320"/>
    <mergeCell ref="M320:P320"/>
    <mergeCell ref="Z320:AB320"/>
    <mergeCell ref="B319:G319"/>
    <mergeCell ref="H319:L319"/>
    <mergeCell ref="M319:P319"/>
    <mergeCell ref="B318:G318"/>
    <mergeCell ref="B321:G321"/>
    <mergeCell ref="H321:L321"/>
    <mergeCell ref="M321:P321"/>
    <mergeCell ref="A327:B328"/>
    <mergeCell ref="D327:AK328"/>
    <mergeCell ref="R332:AC333"/>
    <mergeCell ref="AD332:AJ333"/>
    <mergeCell ref="B348:AJ349"/>
    <mergeCell ref="A335:B336"/>
    <mergeCell ref="D335:AK336"/>
    <mergeCell ref="D338:AC338"/>
    <mergeCell ref="AD338:AJ338"/>
    <mergeCell ref="B246:AJ246"/>
    <mergeCell ref="B247:G247"/>
    <mergeCell ref="H247:L247"/>
    <mergeCell ref="M247:P247"/>
    <mergeCell ref="B316:AJ316"/>
    <mergeCell ref="B317:G317"/>
    <mergeCell ref="H317:L317"/>
    <mergeCell ref="M317:P317"/>
    <mergeCell ref="U315:W315"/>
    <mergeCell ref="X315:Z315"/>
    <mergeCell ref="B248:G248"/>
    <mergeCell ref="H248:L248"/>
    <mergeCell ref="M248:P248"/>
    <mergeCell ref="Z247:AB247"/>
    <mergeCell ref="Z248:AB248"/>
    <mergeCell ref="AC247:AJ247"/>
    <mergeCell ref="AC248:AJ248"/>
    <mergeCell ref="W317:Y317"/>
    <mergeCell ref="H314:P314"/>
    <mergeCell ref="W247:Y247"/>
    <mergeCell ref="W248:Y248"/>
    <mergeCell ref="Q247:S247"/>
    <mergeCell ref="Q248:S248"/>
    <mergeCell ref="T247:V247"/>
    <mergeCell ref="T244:AB244"/>
    <mergeCell ref="AC244:AJ244"/>
    <mergeCell ref="I234:L234"/>
    <mergeCell ref="N234:Q234"/>
    <mergeCell ref="T234:AC234"/>
    <mergeCell ref="R235:AC236"/>
    <mergeCell ref="AD235:AJ236"/>
    <mergeCell ref="A238:B239"/>
    <mergeCell ref="D238:AK239"/>
    <mergeCell ref="B243:H243"/>
    <mergeCell ref="I243:O243"/>
    <mergeCell ref="P243:V243"/>
    <mergeCell ref="W243:AC243"/>
    <mergeCell ref="AD243:AJ243"/>
    <mergeCell ref="B241:AJ241"/>
    <mergeCell ref="B242:H242"/>
    <mergeCell ref="I242:O242"/>
    <mergeCell ref="P242:V242"/>
    <mergeCell ref="W242:AC242"/>
    <mergeCell ref="AD242:AJ242"/>
    <mergeCell ref="M232:O232"/>
    <mergeCell ref="T232:V232"/>
    <mergeCell ref="AA232:AC232"/>
    <mergeCell ref="AH232:AJ232"/>
    <mergeCell ref="I233:L233"/>
    <mergeCell ref="N233:Q233"/>
    <mergeCell ref="AE233:AJ233"/>
    <mergeCell ref="D230:H230"/>
    <mergeCell ref="I230:O230"/>
    <mergeCell ref="P230:V230"/>
    <mergeCell ref="W230:AC230"/>
    <mergeCell ref="AD230:AJ230"/>
    <mergeCell ref="M231:O231"/>
    <mergeCell ref="T231:V231"/>
    <mergeCell ref="AA231:AC231"/>
    <mergeCell ref="AH231:AJ231"/>
    <mergeCell ref="D228:H228"/>
    <mergeCell ref="I228:O228"/>
    <mergeCell ref="P228:V228"/>
    <mergeCell ref="W228:AC228"/>
    <mergeCell ref="AD228:AJ228"/>
    <mergeCell ref="D229:H229"/>
    <mergeCell ref="I229:O229"/>
    <mergeCell ref="P229:V229"/>
    <mergeCell ref="W229:AC229"/>
    <mergeCell ref="AD229:AJ229"/>
    <mergeCell ref="D226:H226"/>
    <mergeCell ref="I226:O226"/>
    <mergeCell ref="P226:V226"/>
    <mergeCell ref="W226:AC226"/>
    <mergeCell ref="AD226:AJ226"/>
    <mergeCell ref="D227:H227"/>
    <mergeCell ref="I227:O227"/>
    <mergeCell ref="P227:V227"/>
    <mergeCell ref="W227:AC227"/>
    <mergeCell ref="AD227:AJ227"/>
    <mergeCell ref="D224:H224"/>
    <mergeCell ref="I224:O224"/>
    <mergeCell ref="P224:V224"/>
    <mergeCell ref="W224:AC224"/>
    <mergeCell ref="AD224:AJ224"/>
    <mergeCell ref="D225:H225"/>
    <mergeCell ref="I225:O225"/>
    <mergeCell ref="P225:V225"/>
    <mergeCell ref="W225:AC225"/>
    <mergeCell ref="AD225:AJ225"/>
    <mergeCell ref="D222:H222"/>
    <mergeCell ref="I222:O222"/>
    <mergeCell ref="P222:V222"/>
    <mergeCell ref="W222:AC222"/>
    <mergeCell ref="AD222:AJ222"/>
    <mergeCell ref="D223:H223"/>
    <mergeCell ref="I223:O223"/>
    <mergeCell ref="P223:V223"/>
    <mergeCell ref="W223:AC223"/>
    <mergeCell ref="AD223:AJ223"/>
    <mergeCell ref="B195:AJ201"/>
    <mergeCell ref="A217:B218"/>
    <mergeCell ref="D217:AK218"/>
    <mergeCell ref="B220:AJ220"/>
    <mergeCell ref="D221:H221"/>
    <mergeCell ref="I221:O221"/>
    <mergeCell ref="P221:V221"/>
    <mergeCell ref="W221:AC221"/>
    <mergeCell ref="AD221:AJ221"/>
    <mergeCell ref="L184:M184"/>
    <mergeCell ref="Q184:R184"/>
    <mergeCell ref="A186:B187"/>
    <mergeCell ref="D186:AK187"/>
    <mergeCell ref="B189:AJ189"/>
    <mergeCell ref="B190:H190"/>
    <mergeCell ref="I190:O190"/>
    <mergeCell ref="P190:V190"/>
    <mergeCell ref="W190:AC190"/>
    <mergeCell ref="AD190:AJ190"/>
    <mergeCell ref="L182:M182"/>
    <mergeCell ref="Q182:R182"/>
    <mergeCell ref="AC182:AD182"/>
    <mergeCell ref="AI182:AJ182"/>
    <mergeCell ref="L183:M183"/>
    <mergeCell ref="Q183:R183"/>
    <mergeCell ref="AC183:AD183"/>
    <mergeCell ref="AI183:AJ183"/>
    <mergeCell ref="L180:M180"/>
    <mergeCell ref="Q180:R180"/>
    <mergeCell ref="AC180:AD180"/>
    <mergeCell ref="AI180:AJ180"/>
    <mergeCell ref="L181:M181"/>
    <mergeCell ref="Q181:R181"/>
    <mergeCell ref="AC181:AD181"/>
    <mergeCell ref="AI181:AJ181"/>
    <mergeCell ref="L176:M176"/>
    <mergeCell ref="Q176:R176"/>
    <mergeCell ref="L177:M177"/>
    <mergeCell ref="Q177:R177"/>
    <mergeCell ref="B179:R179"/>
    <mergeCell ref="T179:AJ179"/>
    <mergeCell ref="L173:M173"/>
    <mergeCell ref="Q173:R173"/>
    <mergeCell ref="L174:M174"/>
    <mergeCell ref="Q174:R174"/>
    <mergeCell ref="L175:M175"/>
    <mergeCell ref="Q175:R175"/>
    <mergeCell ref="L171:M171"/>
    <mergeCell ref="Q171:R171"/>
    <mergeCell ref="AC171:AD171"/>
    <mergeCell ref="AI171:AJ171"/>
    <mergeCell ref="L172:M172"/>
    <mergeCell ref="Q172:R172"/>
    <mergeCell ref="AC172:AD172"/>
    <mergeCell ref="AI172:AJ172"/>
    <mergeCell ref="B169:R169"/>
    <mergeCell ref="T169:AJ169"/>
    <mergeCell ref="L170:M170"/>
    <mergeCell ref="Q170:R170"/>
    <mergeCell ref="AC170:AD170"/>
    <mergeCell ref="AI170:AJ170"/>
    <mergeCell ref="B164:AJ164"/>
    <mergeCell ref="B165:C165"/>
    <mergeCell ref="T165:U165"/>
    <mergeCell ref="B166:C166"/>
    <mergeCell ref="T166:U166"/>
    <mergeCell ref="B167:C167"/>
    <mergeCell ref="T167:U167"/>
    <mergeCell ref="B145:AJ147"/>
    <mergeCell ref="B148:AJ149"/>
    <mergeCell ref="B151:AJ154"/>
    <mergeCell ref="B156:AJ156"/>
    <mergeCell ref="B157:AJ158"/>
    <mergeCell ref="B159:AJ161"/>
    <mergeCell ref="B127:AJ131"/>
    <mergeCell ref="B133:AJ133"/>
    <mergeCell ref="B135:AJ135"/>
    <mergeCell ref="B136:AJ136"/>
    <mergeCell ref="B137:AJ140"/>
    <mergeCell ref="B142:AJ143"/>
    <mergeCell ref="B120:I120"/>
    <mergeCell ref="J120:M120"/>
    <mergeCell ref="B121:D121"/>
    <mergeCell ref="A123:B124"/>
    <mergeCell ref="D123:AK124"/>
    <mergeCell ref="B126:AJ126"/>
    <mergeCell ref="B116:H116"/>
    <mergeCell ref="B118:H118"/>
    <mergeCell ref="J118:M118"/>
    <mergeCell ref="B108:I108"/>
    <mergeCell ref="J108:Q108"/>
    <mergeCell ref="B109:I109"/>
    <mergeCell ref="J109:Q109"/>
    <mergeCell ref="A111:B112"/>
    <mergeCell ref="D111:AK112"/>
    <mergeCell ref="B114:H114"/>
    <mergeCell ref="J114:M114"/>
    <mergeCell ref="A7:AK8"/>
    <mergeCell ref="A33:B34"/>
    <mergeCell ref="D33:AK34"/>
    <mergeCell ref="A58:B59"/>
    <mergeCell ref="D58:AK59"/>
    <mergeCell ref="S61:AJ77"/>
    <mergeCell ref="L63:N63"/>
    <mergeCell ref="A35:B36"/>
    <mergeCell ref="D35:AK35"/>
    <mergeCell ref="D36:AK36"/>
    <mergeCell ref="C54:AI54"/>
    <mergeCell ref="C55:AI56"/>
    <mergeCell ref="A79:B80"/>
    <mergeCell ref="D79:AK80"/>
    <mergeCell ref="B82:Q82"/>
    <mergeCell ref="S82:AJ109"/>
    <mergeCell ref="F84:Q84"/>
    <mergeCell ref="F85:Q85"/>
    <mergeCell ref="F86:Q86"/>
    <mergeCell ref="B100:Q100"/>
    <mergeCell ref="B101:Q103"/>
    <mergeCell ref="B105:Q105"/>
    <mergeCell ref="B106:I106"/>
    <mergeCell ref="J106:Q106"/>
    <mergeCell ref="B107:I107"/>
    <mergeCell ref="J107:Q107"/>
    <mergeCell ref="F87:Q87"/>
    <mergeCell ref="B89:Q89"/>
    <mergeCell ref="E91:G91"/>
    <mergeCell ref="E92:G92"/>
    <mergeCell ref="E93:G93"/>
    <mergeCell ref="E94:G94"/>
    <mergeCell ref="E95:G95"/>
    <mergeCell ref="T321:V321"/>
    <mergeCell ref="W318:Y318"/>
    <mergeCell ref="H318:L318"/>
    <mergeCell ref="M318:P318"/>
    <mergeCell ref="B277:G277"/>
    <mergeCell ref="H277:L277"/>
    <mergeCell ref="M277:P277"/>
    <mergeCell ref="Q277:S277"/>
    <mergeCell ref="T277:V277"/>
    <mergeCell ref="W277:Y277"/>
    <mergeCell ref="B279:G279"/>
    <mergeCell ref="H279:L279"/>
    <mergeCell ref="M279:P279"/>
    <mergeCell ref="Q279:S279"/>
    <mergeCell ref="T279:V279"/>
    <mergeCell ref="W279:Y279"/>
    <mergeCell ref="B281:G281"/>
    <mergeCell ref="H281:L281"/>
    <mergeCell ref="M281:P281"/>
    <mergeCell ref="Q281:S281"/>
    <mergeCell ref="T281:V281"/>
    <mergeCell ref="W281:Y281"/>
    <mergeCell ref="B283:G283"/>
    <mergeCell ref="H283:L283"/>
    <mergeCell ref="Z277:AB277"/>
    <mergeCell ref="AC277:AJ277"/>
    <mergeCell ref="B278:G278"/>
    <mergeCell ref="H278:L278"/>
    <mergeCell ref="M278:P278"/>
    <mergeCell ref="Q278:S278"/>
    <mergeCell ref="T278:V278"/>
    <mergeCell ref="W278:Y278"/>
    <mergeCell ref="Z278:AB278"/>
    <mergeCell ref="AC278:AJ278"/>
    <mergeCell ref="Z279:AB279"/>
    <mergeCell ref="AC279:AJ279"/>
    <mergeCell ref="B280:G280"/>
    <mergeCell ref="H280:L280"/>
    <mergeCell ref="M280:P280"/>
    <mergeCell ref="Q280:S280"/>
    <mergeCell ref="T280:V280"/>
    <mergeCell ref="W280:Y280"/>
    <mergeCell ref="Z280:AB280"/>
    <mergeCell ref="AC280:AJ280"/>
    <mergeCell ref="Z281:AB281"/>
    <mergeCell ref="AC281:AJ281"/>
    <mergeCell ref="B282:G282"/>
    <mergeCell ref="H282:L282"/>
    <mergeCell ref="M282:P282"/>
    <mergeCell ref="Q282:S282"/>
    <mergeCell ref="T282:V282"/>
    <mergeCell ref="W282:Y282"/>
    <mergeCell ref="Z282:AB282"/>
    <mergeCell ref="AC282:AJ282"/>
    <mergeCell ref="M283:P283"/>
    <mergeCell ref="Q283:S283"/>
    <mergeCell ref="T283:V283"/>
    <mergeCell ref="W283:Y283"/>
    <mergeCell ref="Z283:AB283"/>
    <mergeCell ref="AC283:AJ283"/>
    <mergeCell ref="B284:G284"/>
    <mergeCell ref="H284:L284"/>
    <mergeCell ref="M284:P284"/>
    <mergeCell ref="Q284:S284"/>
    <mergeCell ref="T284:V284"/>
    <mergeCell ref="W284:Y284"/>
    <mergeCell ref="Z284:AB284"/>
    <mergeCell ref="AC284:AJ284"/>
    <mergeCell ref="B285:G285"/>
    <mergeCell ref="H285:L285"/>
    <mergeCell ref="M285:P285"/>
    <mergeCell ref="Q285:S285"/>
    <mergeCell ref="T285:V285"/>
    <mergeCell ref="W285:Y285"/>
    <mergeCell ref="Z285:AB285"/>
    <mergeCell ref="AC285:AJ285"/>
    <mergeCell ref="B286:G286"/>
    <mergeCell ref="H286:L286"/>
    <mergeCell ref="M286:P286"/>
    <mergeCell ref="Q286:S286"/>
    <mergeCell ref="T286:V286"/>
    <mergeCell ref="W286:Y286"/>
    <mergeCell ref="Z286:AB286"/>
    <mergeCell ref="AC286:AJ286"/>
    <mergeCell ref="B287:G287"/>
    <mergeCell ref="H287:L287"/>
    <mergeCell ref="M287:P287"/>
    <mergeCell ref="Q287:S287"/>
    <mergeCell ref="T287:V287"/>
    <mergeCell ref="W287:Y287"/>
    <mergeCell ref="Z287:AB287"/>
    <mergeCell ref="AC287:AJ287"/>
    <mergeCell ref="B288:G288"/>
    <mergeCell ref="H288:L288"/>
    <mergeCell ref="M288:P288"/>
    <mergeCell ref="Q288:S288"/>
    <mergeCell ref="T288:V288"/>
    <mergeCell ref="W288:Y288"/>
    <mergeCell ref="Z288:AB288"/>
    <mergeCell ref="AC288:AJ288"/>
    <mergeCell ref="B289:G289"/>
    <mergeCell ref="H289:L289"/>
    <mergeCell ref="M289:P289"/>
    <mergeCell ref="Q289:S289"/>
    <mergeCell ref="T289:V289"/>
    <mergeCell ref="W289:Y289"/>
    <mergeCell ref="Z289:AB289"/>
    <mergeCell ref="AC289:AJ289"/>
    <mergeCell ref="B290:G290"/>
    <mergeCell ref="H290:L290"/>
    <mergeCell ref="M290:P290"/>
    <mergeCell ref="Q290:S290"/>
    <mergeCell ref="T290:V290"/>
    <mergeCell ref="W290:Y290"/>
    <mergeCell ref="Z290:AB290"/>
    <mergeCell ref="AC290:AJ290"/>
    <mergeCell ref="B291:G291"/>
    <mergeCell ref="H291:L291"/>
    <mergeCell ref="M291:P291"/>
    <mergeCell ref="Q291:S291"/>
    <mergeCell ref="T291:V291"/>
    <mergeCell ref="W291:Y291"/>
    <mergeCell ref="Z291:AB291"/>
    <mergeCell ref="AC291:AJ291"/>
    <mergeCell ref="B292:G292"/>
    <mergeCell ref="H292:L292"/>
    <mergeCell ref="M292:P292"/>
    <mergeCell ref="Q292:S292"/>
    <mergeCell ref="T292:V292"/>
    <mergeCell ref="W292:Y292"/>
    <mergeCell ref="Z292:AB292"/>
    <mergeCell ref="AC292:AJ292"/>
    <mergeCell ref="B293:G293"/>
    <mergeCell ref="H293:L293"/>
    <mergeCell ref="M293:P293"/>
    <mergeCell ref="Q293:S293"/>
    <mergeCell ref="T293:V293"/>
    <mergeCell ref="W293:Y293"/>
    <mergeCell ref="Z293:AB293"/>
    <mergeCell ref="AC293:AJ293"/>
    <mergeCell ref="B294:G294"/>
    <mergeCell ref="H294:L294"/>
    <mergeCell ref="M294:P294"/>
    <mergeCell ref="Q294:S294"/>
    <mergeCell ref="T294:V294"/>
    <mergeCell ref="W294:Y294"/>
    <mergeCell ref="Z294:AB294"/>
    <mergeCell ref="AC294:AJ294"/>
    <mergeCell ref="B295:G295"/>
    <mergeCell ref="H295:L295"/>
    <mergeCell ref="M295:P295"/>
    <mergeCell ref="Q295:S295"/>
    <mergeCell ref="T295:V295"/>
    <mergeCell ref="W295:Y295"/>
    <mergeCell ref="Z295:AB295"/>
    <mergeCell ref="AC295:AJ295"/>
    <mergeCell ref="B296:G296"/>
    <mergeCell ref="H296:L296"/>
    <mergeCell ref="M296:P296"/>
    <mergeCell ref="Q296:S296"/>
    <mergeCell ref="T296:V296"/>
    <mergeCell ref="W296:Y296"/>
    <mergeCell ref="Z296:AB296"/>
    <mergeCell ref="AC296:AJ296"/>
    <mergeCell ref="B297:G297"/>
    <mergeCell ref="H297:L297"/>
    <mergeCell ref="M297:P297"/>
    <mergeCell ref="Q297:S297"/>
    <mergeCell ref="T297:V297"/>
    <mergeCell ref="W297:Y297"/>
    <mergeCell ref="Z297:AB297"/>
    <mergeCell ref="AC297:AJ297"/>
    <mergeCell ref="B298:G298"/>
    <mergeCell ref="H298:L298"/>
    <mergeCell ref="M298:P298"/>
    <mergeCell ref="Q298:S298"/>
    <mergeCell ref="T298:V298"/>
    <mergeCell ref="W298:Y298"/>
    <mergeCell ref="Z298:AB298"/>
    <mergeCell ref="AC298:AJ298"/>
    <mergeCell ref="B299:G299"/>
    <mergeCell ref="H299:L299"/>
    <mergeCell ref="M299:P299"/>
    <mergeCell ref="Q299:S299"/>
    <mergeCell ref="T299:V299"/>
    <mergeCell ref="W299:Y299"/>
    <mergeCell ref="Z299:AB299"/>
    <mergeCell ref="AC299:AJ299"/>
    <mergeCell ref="B300:G300"/>
    <mergeCell ref="H300:L300"/>
    <mergeCell ref="M300:P300"/>
    <mergeCell ref="Q300:S300"/>
    <mergeCell ref="T300:V300"/>
    <mergeCell ref="W300:Y300"/>
    <mergeCell ref="Z300:AB300"/>
    <mergeCell ref="AC300:AJ300"/>
    <mergeCell ref="B301:G301"/>
    <mergeCell ref="H301:L301"/>
    <mergeCell ref="M301:P301"/>
    <mergeCell ref="Q301:S301"/>
    <mergeCell ref="T301:V301"/>
    <mergeCell ref="W301:Y301"/>
    <mergeCell ref="Z301:AB301"/>
    <mergeCell ref="AC301:AJ301"/>
    <mergeCell ref="B302:G302"/>
    <mergeCell ref="H302:L302"/>
    <mergeCell ref="M302:P302"/>
    <mergeCell ref="Q302:S302"/>
    <mergeCell ref="T302:V302"/>
    <mergeCell ref="W302:Y302"/>
    <mergeCell ref="Z302:AB302"/>
    <mergeCell ref="AC302:AJ302"/>
    <mergeCell ref="B303:G303"/>
    <mergeCell ref="H303:L303"/>
    <mergeCell ref="M303:P303"/>
    <mergeCell ref="Q303:S303"/>
    <mergeCell ref="T303:V303"/>
    <mergeCell ref="W303:Y303"/>
    <mergeCell ref="Z303:AB303"/>
    <mergeCell ref="AC303:AJ303"/>
    <mergeCell ref="B304:G304"/>
    <mergeCell ref="H304:L304"/>
    <mergeCell ref="M304:P304"/>
    <mergeCell ref="Q304:S304"/>
    <mergeCell ref="T304:V304"/>
    <mergeCell ref="W304:Y304"/>
    <mergeCell ref="Z304:AB304"/>
    <mergeCell ref="AC304:AJ304"/>
    <mergeCell ref="B305:G305"/>
    <mergeCell ref="H305:L305"/>
    <mergeCell ref="M305:P305"/>
    <mergeCell ref="Q305:S305"/>
    <mergeCell ref="T305:V305"/>
    <mergeCell ref="W305:Y305"/>
    <mergeCell ref="Z305:AB305"/>
    <mergeCell ref="AC305:AJ305"/>
    <mergeCell ref="B306:G306"/>
    <mergeCell ref="H306:L306"/>
    <mergeCell ref="M306:P306"/>
    <mergeCell ref="Q306:S306"/>
    <mergeCell ref="T306:V306"/>
    <mergeCell ref="W306:Y306"/>
    <mergeCell ref="Z306:AB306"/>
    <mergeCell ref="AC306:AJ306"/>
    <mergeCell ref="B307:G307"/>
    <mergeCell ref="H307:L307"/>
    <mergeCell ref="M307:P307"/>
    <mergeCell ref="Q307:S307"/>
    <mergeCell ref="T307:V307"/>
    <mergeCell ref="W307:Y307"/>
    <mergeCell ref="Z307:AB307"/>
    <mergeCell ref="AC307:AJ307"/>
    <mergeCell ref="B308:G308"/>
    <mergeCell ref="H308:L308"/>
    <mergeCell ref="M308:P308"/>
    <mergeCell ref="Q308:S308"/>
    <mergeCell ref="T308:V308"/>
    <mergeCell ref="W308:Y308"/>
    <mergeCell ref="Z308:AB308"/>
    <mergeCell ref="AC308:AJ308"/>
    <mergeCell ref="Q309:S309"/>
    <mergeCell ref="T309:V309"/>
    <mergeCell ref="W309:Y309"/>
    <mergeCell ref="Z309:AB309"/>
    <mergeCell ref="AC309:AJ309"/>
    <mergeCell ref="B310:G310"/>
    <mergeCell ref="H310:L310"/>
    <mergeCell ref="M310:P310"/>
    <mergeCell ref="Q310:S310"/>
    <mergeCell ref="T310:V310"/>
    <mergeCell ref="W310:Y310"/>
    <mergeCell ref="Z310:AB310"/>
    <mergeCell ref="AC310:AJ310"/>
    <mergeCell ref="K428:AA429"/>
    <mergeCell ref="K442:AD443"/>
    <mergeCell ref="K465:AD466"/>
    <mergeCell ref="G2:Z3"/>
    <mergeCell ref="G4:Z5"/>
    <mergeCell ref="B311:G311"/>
    <mergeCell ref="H311:L311"/>
    <mergeCell ref="M311:P311"/>
    <mergeCell ref="Q311:S311"/>
    <mergeCell ref="T311:V311"/>
    <mergeCell ref="W311:Y311"/>
    <mergeCell ref="Z311:AB311"/>
    <mergeCell ref="AC311:AJ311"/>
    <mergeCell ref="B312:G312"/>
    <mergeCell ref="H312:L312"/>
    <mergeCell ref="M312:P312"/>
    <mergeCell ref="Q312:S312"/>
    <mergeCell ref="T312:V312"/>
    <mergeCell ref="W312:Y312"/>
    <mergeCell ref="Z312:AB312"/>
    <mergeCell ref="AC312:AJ312"/>
    <mergeCell ref="B309:G309"/>
    <mergeCell ref="H309:L309"/>
    <mergeCell ref="M309:P309"/>
  </mergeCells>
  <printOptions horizontalCentered="1"/>
  <pageMargins left="0.39370078740157483" right="0.39370078740157483" top="0.55118110236220474" bottom="0.59055118110236227" header="0.35433070866141736" footer="0"/>
  <pageSetup scale="91" orientation="portrait" horizontalDpi="4294967293" r:id="rId1"/>
  <headerFooter alignWithMargins="0">
    <oddFooter>&amp;R&amp;P DE &amp;N</oddFooter>
  </headerFooter>
  <rowBreaks count="1" manualBreakCount="1">
    <brk id="57" max="3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DC7A-D121-47ED-93E2-BB17562282C6}">
  <dimension ref="A1:AK259"/>
  <sheetViews>
    <sheetView workbookViewId="0">
      <selection activeCell="T60" sqref="T60"/>
    </sheetView>
  </sheetViews>
  <sheetFormatPr baseColWidth="10" defaultColWidth="2.7109375" defaultRowHeight="12.75"/>
  <cols>
    <col min="1" max="39" width="2.7109375" style="10" customWidth="1"/>
    <col min="40" max="40" width="0.140625" style="10" customWidth="1"/>
    <col min="41" max="55" width="2.7109375" style="10" customWidth="1"/>
    <col min="56" max="56" width="9.28515625" style="10" customWidth="1"/>
    <col min="57" max="16384" width="2.7109375" style="10"/>
  </cols>
  <sheetData>
    <row r="1" spans="1:37" ht="6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37" ht="24" customHeight="1">
      <c r="A2" s="274" t="s">
        <v>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</row>
    <row r="3" spans="1:37" ht="12" customHeight="1">
      <c r="A3" s="26"/>
      <c r="B3" s="23"/>
      <c r="C3" s="23"/>
      <c r="D3" s="23"/>
      <c r="E3" s="27"/>
      <c r="F3" s="23"/>
      <c r="G3" s="23"/>
      <c r="H3" s="23"/>
      <c r="I3" s="23"/>
      <c r="J3" s="23"/>
      <c r="K3" s="23"/>
      <c r="L3" s="23"/>
    </row>
    <row r="4" spans="1:37" ht="12" customHeight="1">
      <c r="A4" s="26"/>
      <c r="B4" s="23"/>
      <c r="C4" s="23"/>
      <c r="D4" s="23"/>
      <c r="E4" s="27"/>
      <c r="F4" s="23"/>
      <c r="G4" s="23"/>
      <c r="H4" s="23"/>
      <c r="I4" s="23"/>
      <c r="J4" s="23"/>
      <c r="K4" s="23"/>
      <c r="L4" s="23"/>
    </row>
    <row r="5" spans="1:37" ht="12" customHeight="1">
      <c r="A5" s="26"/>
      <c r="B5" s="23"/>
      <c r="C5" s="23"/>
      <c r="D5" s="23"/>
      <c r="E5" s="27"/>
      <c r="F5" s="23"/>
      <c r="G5" s="23"/>
      <c r="H5" s="23"/>
      <c r="I5" s="23"/>
      <c r="J5" s="23"/>
      <c r="K5" s="23"/>
      <c r="L5" s="23"/>
    </row>
    <row r="6" spans="1:37" ht="12" customHeight="1">
      <c r="A6" s="26"/>
      <c r="B6" s="23"/>
      <c r="C6" s="28"/>
      <c r="D6" s="29"/>
      <c r="E6" s="30"/>
      <c r="F6" s="29"/>
      <c r="G6" s="30"/>
      <c r="H6" s="29"/>
      <c r="I6" s="30"/>
      <c r="J6" s="29"/>
      <c r="K6" s="30"/>
      <c r="L6" s="29"/>
      <c r="M6" s="30"/>
      <c r="N6" s="29"/>
      <c r="O6" s="30"/>
      <c r="P6" s="29"/>
      <c r="Q6" s="30"/>
      <c r="R6" s="31"/>
      <c r="S6" s="26"/>
      <c r="T6" s="32"/>
      <c r="U6" s="30"/>
      <c r="V6" s="29"/>
      <c r="W6" s="30"/>
      <c r="X6" s="29"/>
      <c r="Y6" s="30"/>
      <c r="Z6" s="29"/>
      <c r="AA6" s="30"/>
      <c r="AB6" s="29"/>
      <c r="AC6" s="30"/>
      <c r="AD6" s="29"/>
      <c r="AE6" s="30"/>
      <c r="AF6" s="29"/>
      <c r="AG6" s="30"/>
      <c r="AH6" s="29"/>
      <c r="AI6" s="33"/>
      <c r="AJ6" s="23"/>
      <c r="AK6" s="26"/>
    </row>
    <row r="7" spans="1:37" ht="12" customHeight="1">
      <c r="A7" s="26"/>
      <c r="B7" s="23"/>
      <c r="C7" s="34"/>
      <c r="D7" s="23"/>
      <c r="E7" s="27"/>
      <c r="F7" s="23"/>
      <c r="G7" s="23"/>
      <c r="H7" s="23"/>
      <c r="I7" s="23"/>
      <c r="J7" s="23"/>
      <c r="K7" s="23"/>
      <c r="L7" s="23"/>
      <c r="R7" s="35"/>
      <c r="T7" s="36"/>
      <c r="AI7" s="35"/>
    </row>
    <row r="8" spans="1:37" ht="12" customHeight="1">
      <c r="A8" s="26"/>
      <c r="B8" s="23"/>
      <c r="C8" s="34"/>
      <c r="D8" s="23"/>
      <c r="E8" s="27"/>
      <c r="F8" s="23"/>
      <c r="G8" s="23"/>
      <c r="H8" s="23"/>
      <c r="I8" s="23"/>
      <c r="J8" s="23"/>
      <c r="K8" s="23"/>
      <c r="L8" s="23"/>
      <c r="R8" s="35"/>
      <c r="T8" s="36"/>
      <c r="AI8" s="35"/>
    </row>
    <row r="9" spans="1:37" ht="12" customHeight="1">
      <c r="A9" s="26"/>
      <c r="B9" s="23"/>
      <c r="C9" s="34"/>
      <c r="D9" s="23"/>
      <c r="E9" s="27"/>
      <c r="F9" s="23"/>
      <c r="G9" s="23"/>
      <c r="H9" s="23"/>
      <c r="I9" s="23"/>
      <c r="J9" s="23"/>
      <c r="K9" s="23"/>
      <c r="L9" s="23"/>
      <c r="R9" s="35"/>
      <c r="T9" s="36"/>
      <c r="AI9" s="35"/>
    </row>
    <row r="10" spans="1:37" ht="12" customHeight="1">
      <c r="A10" s="26"/>
      <c r="B10" s="23"/>
      <c r="C10" s="34"/>
      <c r="D10" s="23"/>
      <c r="E10" s="27"/>
      <c r="F10" s="23"/>
      <c r="G10" s="23"/>
      <c r="H10" s="23"/>
      <c r="I10" s="23"/>
      <c r="J10" s="23"/>
      <c r="K10" s="23"/>
      <c r="L10" s="23"/>
      <c r="R10" s="35"/>
      <c r="T10" s="36"/>
      <c r="AI10" s="35"/>
    </row>
    <row r="11" spans="1:37" ht="12" customHeight="1">
      <c r="A11" s="26"/>
      <c r="B11" s="23"/>
      <c r="C11" s="34"/>
      <c r="D11" s="23"/>
      <c r="E11" s="27"/>
      <c r="F11" s="23"/>
      <c r="G11" s="23"/>
      <c r="H11" s="23"/>
      <c r="I11" s="23"/>
      <c r="J11" s="23"/>
      <c r="K11" s="23"/>
      <c r="L11" s="23"/>
      <c r="R11" s="35"/>
      <c r="T11" s="36"/>
      <c r="AI11" s="35"/>
    </row>
    <row r="12" spans="1:37" ht="12" customHeight="1">
      <c r="A12" s="26"/>
      <c r="B12" s="23"/>
      <c r="C12" s="34"/>
      <c r="D12" s="23"/>
      <c r="E12" s="27"/>
      <c r="F12" s="23"/>
      <c r="G12" s="23"/>
      <c r="H12" s="23"/>
      <c r="I12" s="23"/>
      <c r="J12" s="23"/>
      <c r="K12" s="23"/>
      <c r="L12" s="23"/>
      <c r="R12" s="35"/>
      <c r="T12" s="36"/>
      <c r="AI12" s="35"/>
    </row>
    <row r="13" spans="1:37" ht="12" customHeight="1">
      <c r="A13" s="26"/>
      <c r="B13" s="23"/>
      <c r="C13" s="34"/>
      <c r="D13" s="23"/>
      <c r="E13" s="27"/>
      <c r="F13" s="23"/>
      <c r="G13" s="23"/>
      <c r="H13" s="23"/>
      <c r="I13" s="23"/>
      <c r="J13" s="23"/>
      <c r="K13" s="23"/>
      <c r="L13" s="23"/>
      <c r="R13" s="35"/>
      <c r="T13" s="36"/>
      <c r="AI13" s="35"/>
    </row>
    <row r="14" spans="1:37" ht="12" customHeight="1">
      <c r="A14" s="26"/>
      <c r="B14" s="23"/>
      <c r="C14" s="34"/>
      <c r="D14" s="23"/>
      <c r="E14" s="27"/>
      <c r="F14" s="23"/>
      <c r="G14" s="23"/>
      <c r="H14" s="23"/>
      <c r="I14" s="23"/>
      <c r="J14" s="23"/>
      <c r="K14" s="23"/>
      <c r="L14" s="23"/>
      <c r="R14" s="35"/>
      <c r="T14" s="36"/>
      <c r="AI14" s="35"/>
    </row>
    <row r="15" spans="1:37" ht="12" customHeight="1">
      <c r="A15" s="26"/>
      <c r="B15" s="23"/>
      <c r="C15" s="34"/>
      <c r="D15" s="23"/>
      <c r="E15" s="27"/>
      <c r="F15" s="23"/>
      <c r="G15" s="23"/>
      <c r="H15" s="23"/>
      <c r="I15" s="23"/>
      <c r="J15" s="23"/>
      <c r="L15" s="23"/>
      <c r="R15" s="35"/>
      <c r="T15" s="36"/>
      <c r="AI15" s="35"/>
    </row>
    <row r="16" spans="1:37" ht="12" customHeight="1">
      <c r="A16" s="26"/>
      <c r="B16" s="23"/>
      <c r="C16" s="34"/>
      <c r="D16" s="23"/>
      <c r="E16" s="27"/>
      <c r="F16" s="23"/>
      <c r="G16" s="23"/>
      <c r="H16" s="23"/>
      <c r="I16" s="23"/>
      <c r="J16" s="23"/>
      <c r="K16" s="23"/>
      <c r="L16" s="23"/>
      <c r="R16" s="35"/>
      <c r="T16" s="36"/>
      <c r="AI16" s="35"/>
    </row>
    <row r="17" spans="1:35" ht="12" customHeight="1">
      <c r="A17" s="37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R17" s="35"/>
      <c r="T17" s="36"/>
      <c r="AI17" s="35"/>
    </row>
    <row r="18" spans="1:35" ht="12" customHeight="1">
      <c r="A18" s="39"/>
      <c r="B18" s="39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42"/>
      <c r="O18" s="42"/>
      <c r="P18" s="42"/>
      <c r="Q18" s="42"/>
      <c r="R18" s="43"/>
      <c r="T18" s="44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</row>
    <row r="19" spans="1:35" ht="12" customHeight="1">
      <c r="A19" s="11"/>
      <c r="B19" s="23"/>
      <c r="C19" s="23"/>
      <c r="D19" s="23"/>
      <c r="E19" s="27"/>
      <c r="F19" s="23"/>
      <c r="G19" s="23"/>
      <c r="H19" s="23"/>
      <c r="I19" s="23"/>
      <c r="J19" s="23"/>
      <c r="K19" s="23"/>
      <c r="L19" s="23"/>
    </row>
    <row r="20" spans="1:35" ht="12" customHeight="1">
      <c r="A20" s="11"/>
      <c r="B20" s="23"/>
      <c r="C20" s="268" t="s">
        <v>12</v>
      </c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70"/>
      <c r="T20" s="262" t="s">
        <v>13</v>
      </c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4"/>
    </row>
    <row r="21" spans="1:35" ht="15.75" customHeight="1">
      <c r="A21" s="11"/>
      <c r="B21" s="23"/>
      <c r="C21" s="271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3"/>
      <c r="S21" s="5"/>
      <c r="T21" s="265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7"/>
    </row>
    <row r="22" spans="1:35" ht="9" customHeight="1">
      <c r="A22" s="11"/>
      <c r="B22" s="11"/>
      <c r="C22" s="11"/>
      <c r="D22" s="11"/>
      <c r="E22" s="27"/>
      <c r="F22" s="45"/>
      <c r="G22" s="45"/>
      <c r="H22" s="23"/>
      <c r="I22" s="23"/>
      <c r="J22" s="23"/>
      <c r="K22" s="23"/>
      <c r="L22" s="23"/>
    </row>
    <row r="23" spans="1:35" ht="12" customHeight="1">
      <c r="A23" s="11"/>
      <c r="B23" s="23"/>
      <c r="C23" s="23"/>
      <c r="D23" s="23"/>
      <c r="E23" s="27"/>
      <c r="F23" s="23"/>
      <c r="G23" s="23"/>
      <c r="H23" s="23"/>
      <c r="I23" s="23"/>
      <c r="J23" s="23"/>
      <c r="K23" s="23"/>
      <c r="L23" s="23"/>
    </row>
    <row r="24" spans="1:35" ht="12" customHeight="1">
      <c r="A24" s="11"/>
      <c r="B24" s="23"/>
      <c r="C24" s="23"/>
      <c r="D24" s="23"/>
      <c r="E24" s="27"/>
      <c r="F24" s="23"/>
      <c r="G24" s="23"/>
      <c r="H24" s="23"/>
      <c r="I24" s="23"/>
      <c r="J24" s="23"/>
      <c r="K24" s="23"/>
      <c r="L24" s="23"/>
    </row>
    <row r="25" spans="1:35" ht="12" customHeight="1">
      <c r="A25" s="11"/>
      <c r="B25" s="23"/>
      <c r="C25" s="28"/>
      <c r="D25" s="29"/>
      <c r="E25" s="30"/>
      <c r="F25" s="29"/>
      <c r="G25" s="30"/>
      <c r="H25" s="29"/>
      <c r="I25" s="30"/>
      <c r="J25" s="29"/>
      <c r="K25" s="30"/>
      <c r="L25" s="29"/>
      <c r="M25" s="30"/>
      <c r="N25" s="29"/>
      <c r="O25" s="30"/>
      <c r="P25" s="29"/>
      <c r="Q25" s="30"/>
      <c r="R25" s="31"/>
      <c r="T25" s="32"/>
      <c r="U25" s="30"/>
      <c r="V25" s="29"/>
      <c r="W25" s="30"/>
      <c r="X25" s="29"/>
      <c r="Y25" s="30"/>
      <c r="Z25" s="29"/>
      <c r="AA25" s="30"/>
      <c r="AB25" s="29"/>
      <c r="AC25" s="30"/>
      <c r="AD25" s="29"/>
      <c r="AE25" s="30"/>
      <c r="AF25" s="29"/>
      <c r="AG25" s="30"/>
      <c r="AH25" s="29"/>
      <c r="AI25" s="33"/>
    </row>
    <row r="26" spans="1:35" ht="12" customHeight="1">
      <c r="A26" s="1"/>
      <c r="B26" s="1"/>
      <c r="C26" s="34"/>
      <c r="D26" s="23"/>
      <c r="E26" s="27"/>
      <c r="F26" s="23"/>
      <c r="G26" s="23"/>
      <c r="H26" s="23"/>
      <c r="I26" s="23"/>
      <c r="J26" s="23"/>
      <c r="K26" s="23"/>
      <c r="L26" s="23"/>
      <c r="R26" s="35"/>
      <c r="S26" s="15"/>
      <c r="T26" s="36"/>
      <c r="AI26" s="35"/>
    </row>
    <row r="27" spans="1:35" ht="12" customHeight="1">
      <c r="A27" s="1"/>
      <c r="B27" s="1"/>
      <c r="C27" s="34"/>
      <c r="D27" s="23"/>
      <c r="E27" s="27"/>
      <c r="F27" s="23"/>
      <c r="G27" s="23"/>
      <c r="H27" s="23"/>
      <c r="I27" s="23"/>
      <c r="J27" s="23"/>
      <c r="K27" s="23"/>
      <c r="L27" s="23"/>
      <c r="R27" s="35"/>
      <c r="S27" s="15"/>
      <c r="T27" s="36"/>
      <c r="AI27" s="35"/>
    </row>
    <row r="28" spans="1:35" ht="12" customHeight="1">
      <c r="A28" s="1"/>
      <c r="B28" s="1"/>
      <c r="C28" s="34"/>
      <c r="D28" s="23"/>
      <c r="E28" s="27"/>
      <c r="F28" s="23"/>
      <c r="G28" s="23"/>
      <c r="H28" s="23"/>
      <c r="I28" s="23"/>
      <c r="J28" s="23"/>
      <c r="K28" s="23"/>
      <c r="L28" s="23"/>
      <c r="R28" s="35"/>
      <c r="S28" s="3"/>
      <c r="T28" s="36"/>
      <c r="AI28" s="35"/>
    </row>
    <row r="29" spans="1:35" ht="12" customHeight="1">
      <c r="A29" s="1"/>
      <c r="B29" s="1"/>
      <c r="C29" s="34"/>
      <c r="D29" s="23"/>
      <c r="E29" s="27"/>
      <c r="F29" s="23"/>
      <c r="G29" s="23"/>
      <c r="H29" s="23"/>
      <c r="I29" s="23"/>
      <c r="J29" s="23"/>
      <c r="K29" s="23"/>
      <c r="L29" s="23"/>
      <c r="R29" s="35"/>
      <c r="T29" s="36"/>
      <c r="AI29" s="35"/>
    </row>
    <row r="30" spans="1:35" ht="12" customHeight="1">
      <c r="A30" s="1"/>
      <c r="B30" s="1"/>
      <c r="C30" s="34"/>
      <c r="D30" s="23"/>
      <c r="E30" s="27"/>
      <c r="F30" s="23"/>
      <c r="G30" s="23"/>
      <c r="H30" s="23"/>
      <c r="I30" s="23"/>
      <c r="J30" s="23"/>
      <c r="K30" s="23"/>
      <c r="L30" s="23"/>
      <c r="R30" s="35"/>
      <c r="T30" s="36"/>
      <c r="AI30" s="35"/>
    </row>
    <row r="31" spans="1:35" ht="12" customHeight="1">
      <c r="A31" s="1"/>
      <c r="B31" s="1"/>
      <c r="C31" s="34"/>
      <c r="D31" s="23"/>
      <c r="E31" s="27"/>
      <c r="F31" s="23"/>
      <c r="G31" s="23"/>
      <c r="H31" s="23"/>
      <c r="I31" s="23"/>
      <c r="J31" s="23"/>
      <c r="K31" s="23"/>
      <c r="L31" s="23"/>
      <c r="R31" s="35"/>
      <c r="T31" s="36"/>
      <c r="AI31" s="35"/>
    </row>
    <row r="32" spans="1:35" ht="12" customHeight="1">
      <c r="A32" s="11"/>
      <c r="B32" s="23"/>
      <c r="C32" s="34"/>
      <c r="D32" s="23"/>
      <c r="E32" s="27"/>
      <c r="F32" s="23"/>
      <c r="G32" s="23"/>
      <c r="H32" s="23"/>
      <c r="I32" s="23"/>
      <c r="J32" s="23"/>
      <c r="K32" s="23"/>
      <c r="L32" s="23"/>
      <c r="R32" s="35"/>
      <c r="T32" s="36"/>
      <c r="AI32" s="35"/>
    </row>
    <row r="33" spans="1:35" ht="12" customHeight="1">
      <c r="A33" s="11"/>
      <c r="B33" s="23"/>
      <c r="C33" s="34"/>
      <c r="D33" s="23"/>
      <c r="E33" s="27"/>
      <c r="F33" s="23"/>
      <c r="G33" s="23"/>
      <c r="H33" s="23"/>
      <c r="I33" s="23"/>
      <c r="J33" s="23"/>
      <c r="K33" s="23"/>
      <c r="L33" s="23"/>
      <c r="R33" s="35"/>
      <c r="T33" s="36"/>
      <c r="AI33" s="35"/>
    </row>
    <row r="34" spans="1:35" ht="12" customHeight="1">
      <c r="A34" s="11"/>
      <c r="B34" s="23"/>
      <c r="C34" s="34"/>
      <c r="D34" s="23"/>
      <c r="E34" s="27"/>
      <c r="F34" s="23"/>
      <c r="G34" s="23"/>
      <c r="H34" s="23"/>
      <c r="I34" s="23"/>
      <c r="J34" s="23"/>
      <c r="L34" s="23"/>
      <c r="R34" s="35"/>
      <c r="T34" s="36"/>
      <c r="AI34" s="35"/>
    </row>
    <row r="35" spans="1:35" ht="12" customHeight="1">
      <c r="A35" s="11"/>
      <c r="B35" s="23"/>
      <c r="C35" s="34"/>
      <c r="D35" s="23"/>
      <c r="E35" s="27"/>
      <c r="F35" s="23"/>
      <c r="G35" s="23"/>
      <c r="H35" s="23"/>
      <c r="I35" s="23"/>
      <c r="J35" s="23"/>
      <c r="K35" s="23"/>
      <c r="L35" s="23"/>
      <c r="R35" s="35"/>
      <c r="T35" s="36"/>
      <c r="AI35" s="35"/>
    </row>
    <row r="36" spans="1:35" ht="12" customHeight="1">
      <c r="A36" s="11"/>
      <c r="B36" s="23"/>
      <c r="C36" s="38"/>
      <c r="D36" s="37"/>
      <c r="E36" s="37"/>
      <c r="F36" s="37"/>
      <c r="G36" s="37"/>
      <c r="H36" s="37"/>
      <c r="I36" s="37"/>
      <c r="J36" s="37"/>
      <c r="K36" s="37"/>
      <c r="L36" s="37"/>
      <c r="R36" s="35"/>
      <c r="T36" s="36"/>
      <c r="AI36" s="35"/>
    </row>
    <row r="37" spans="1:35" ht="15.75" customHeight="1">
      <c r="A37" s="11"/>
      <c r="B37" s="11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2"/>
      <c r="N37" s="42"/>
      <c r="O37" s="42"/>
      <c r="P37" s="42"/>
      <c r="Q37" s="42"/>
      <c r="R37" s="43"/>
      <c r="T37" s="44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3"/>
    </row>
    <row r="38" spans="1:35" ht="15.75" customHeight="1">
      <c r="A38" s="11"/>
      <c r="B38" s="46"/>
      <c r="C38" s="23"/>
      <c r="D38" s="23"/>
      <c r="E38" s="27"/>
      <c r="F38" s="23"/>
      <c r="G38" s="23"/>
      <c r="H38" s="23"/>
      <c r="I38" s="23"/>
      <c r="J38" s="23"/>
      <c r="K38" s="23"/>
      <c r="L38" s="23"/>
      <c r="S38" s="5"/>
    </row>
    <row r="39" spans="1:35" ht="9" customHeight="1">
      <c r="A39" s="26"/>
      <c r="B39" s="25"/>
      <c r="C39" s="268" t="s">
        <v>14</v>
      </c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70"/>
      <c r="T39" s="262" t="s">
        <v>15</v>
      </c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4"/>
    </row>
    <row r="40" spans="1:35" ht="12" customHeight="1">
      <c r="A40" s="39"/>
      <c r="B40" s="39"/>
      <c r="C40" s="271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3"/>
      <c r="T40" s="265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7"/>
    </row>
    <row r="41" spans="1:35" ht="12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35" ht="12" customHeight="1">
      <c r="A42" s="11"/>
      <c r="B42" s="23"/>
      <c r="C42" s="23"/>
      <c r="D42" s="23"/>
      <c r="E42" s="27"/>
      <c r="F42" s="24"/>
      <c r="G42" s="24"/>
      <c r="H42" s="24"/>
      <c r="I42" s="24"/>
      <c r="J42" s="24"/>
      <c r="K42" s="24"/>
      <c r="L42" s="24"/>
    </row>
    <row r="43" spans="1:35" ht="12" customHeight="1">
      <c r="A43" s="11"/>
      <c r="B43" s="23"/>
      <c r="C43" s="23"/>
      <c r="D43" s="23"/>
      <c r="E43" s="27"/>
      <c r="F43" s="48"/>
      <c r="G43" s="48"/>
      <c r="H43" s="48"/>
      <c r="I43" s="48"/>
      <c r="J43" s="48"/>
      <c r="K43" s="48"/>
      <c r="L43" s="48"/>
    </row>
    <row r="44" spans="1:35" ht="12" customHeight="1">
      <c r="A44" s="11"/>
      <c r="B44" s="23"/>
      <c r="C44" s="28"/>
      <c r="D44" s="29"/>
      <c r="E44" s="30"/>
      <c r="F44" s="29"/>
      <c r="G44" s="30"/>
      <c r="H44" s="29"/>
      <c r="I44" s="30"/>
      <c r="J44" s="29"/>
      <c r="K44" s="30"/>
      <c r="L44" s="29"/>
      <c r="M44" s="30"/>
      <c r="N44" s="29"/>
      <c r="O44" s="30"/>
      <c r="P44" s="29"/>
      <c r="Q44" s="30"/>
      <c r="R44" s="31"/>
      <c r="T44" s="32"/>
      <c r="U44" s="30"/>
      <c r="V44" s="29"/>
      <c r="W44" s="30"/>
      <c r="X44" s="29"/>
      <c r="Y44" s="30"/>
      <c r="Z44" s="29"/>
      <c r="AA44" s="30"/>
      <c r="AB44" s="29"/>
      <c r="AC44" s="30"/>
      <c r="AD44" s="29"/>
      <c r="AE44" s="30"/>
      <c r="AF44" s="29"/>
      <c r="AG44" s="30"/>
      <c r="AH44" s="29"/>
      <c r="AI44" s="33"/>
    </row>
    <row r="45" spans="1:35" ht="12" customHeight="1">
      <c r="A45" s="11"/>
      <c r="B45" s="25"/>
      <c r="C45" s="34"/>
      <c r="D45" s="23"/>
      <c r="E45" s="27"/>
      <c r="F45" s="23"/>
      <c r="G45" s="23"/>
      <c r="H45" s="23"/>
      <c r="I45" s="23"/>
      <c r="J45" s="23"/>
      <c r="K45" s="23"/>
      <c r="L45" s="23"/>
      <c r="R45" s="35"/>
      <c r="S45" s="15"/>
      <c r="T45" s="36"/>
      <c r="AI45" s="35"/>
    </row>
    <row r="46" spans="1:35" ht="12" customHeight="1">
      <c r="A46" s="11"/>
      <c r="B46" s="23"/>
      <c r="C46" s="34"/>
      <c r="D46" s="23"/>
      <c r="E46" s="27"/>
      <c r="F46" s="23"/>
      <c r="G46" s="23"/>
      <c r="H46" s="23"/>
      <c r="I46" s="23"/>
      <c r="J46" s="23"/>
      <c r="K46" s="23"/>
      <c r="L46" s="23"/>
      <c r="R46" s="35"/>
      <c r="S46" s="15"/>
      <c r="T46" s="36"/>
      <c r="AI46" s="35"/>
    </row>
    <row r="47" spans="1:35" ht="12" customHeight="1">
      <c r="A47" s="11"/>
      <c r="B47" s="23"/>
      <c r="C47" s="34"/>
      <c r="D47" s="23"/>
      <c r="E47" s="27"/>
      <c r="F47" s="23"/>
      <c r="G47" s="23"/>
      <c r="H47" s="23"/>
      <c r="I47" s="23"/>
      <c r="J47" s="23"/>
      <c r="K47" s="23"/>
      <c r="L47" s="23"/>
      <c r="R47" s="35"/>
      <c r="S47" s="3"/>
      <c r="T47" s="36"/>
      <c r="AI47" s="35"/>
    </row>
    <row r="48" spans="1:35" ht="12" customHeight="1">
      <c r="A48" s="11"/>
      <c r="B48" s="23"/>
      <c r="C48" s="34"/>
      <c r="D48" s="23"/>
      <c r="E48" s="27"/>
      <c r="F48" s="23"/>
      <c r="G48" s="23"/>
      <c r="H48" s="23"/>
      <c r="I48" s="23"/>
      <c r="J48" s="23"/>
      <c r="K48" s="23"/>
      <c r="L48" s="23"/>
      <c r="R48" s="35"/>
      <c r="T48" s="36"/>
      <c r="AI48" s="35"/>
    </row>
    <row r="49" spans="1:37" ht="12" customHeight="1">
      <c r="A49" s="11"/>
      <c r="B49" s="23"/>
      <c r="C49" s="34"/>
      <c r="D49" s="23"/>
      <c r="E49" s="27"/>
      <c r="F49" s="23"/>
      <c r="G49" s="23"/>
      <c r="H49" s="23"/>
      <c r="I49" s="23"/>
      <c r="J49" s="23"/>
      <c r="K49" s="23"/>
      <c r="L49" s="23"/>
      <c r="R49" s="35"/>
      <c r="T49" s="36"/>
      <c r="AI49" s="35"/>
    </row>
    <row r="50" spans="1:37" ht="12" customHeight="1">
      <c r="A50" s="11"/>
      <c r="B50" s="23"/>
      <c r="C50" s="34"/>
      <c r="D50" s="23"/>
      <c r="E50" s="27"/>
      <c r="F50" s="23"/>
      <c r="G50" s="23"/>
      <c r="H50" s="23"/>
      <c r="I50" s="23"/>
      <c r="J50" s="23"/>
      <c r="K50" s="23"/>
      <c r="L50" s="23"/>
      <c r="R50" s="35"/>
      <c r="T50" s="36"/>
      <c r="AI50" s="35"/>
    </row>
    <row r="51" spans="1:37" ht="12" customHeight="1">
      <c r="A51" s="11"/>
      <c r="B51" s="23"/>
      <c r="C51" s="34"/>
      <c r="D51" s="23"/>
      <c r="E51" s="27"/>
      <c r="F51" s="23"/>
      <c r="G51" s="23"/>
      <c r="H51" s="23"/>
      <c r="I51" s="23"/>
      <c r="J51" s="23"/>
      <c r="K51" s="23"/>
      <c r="L51" s="23"/>
      <c r="R51" s="35"/>
      <c r="T51" s="36"/>
      <c r="AI51" s="35"/>
    </row>
    <row r="52" spans="1:37" ht="12" customHeight="1">
      <c r="A52" s="11"/>
      <c r="B52" s="23"/>
      <c r="C52" s="34"/>
      <c r="D52" s="23"/>
      <c r="E52" s="27"/>
      <c r="F52" s="23"/>
      <c r="G52" s="23"/>
      <c r="H52" s="23"/>
      <c r="I52" s="23"/>
      <c r="J52" s="23"/>
      <c r="K52" s="23"/>
      <c r="L52" s="23"/>
      <c r="R52" s="35"/>
      <c r="T52" s="36"/>
      <c r="AI52" s="35"/>
    </row>
    <row r="53" spans="1:37" ht="12" customHeight="1">
      <c r="A53" s="11"/>
      <c r="B53" s="23"/>
      <c r="C53" s="34"/>
      <c r="D53" s="23"/>
      <c r="E53" s="27"/>
      <c r="F53" s="23"/>
      <c r="G53" s="23"/>
      <c r="H53" s="23"/>
      <c r="I53" s="23"/>
      <c r="J53" s="23"/>
      <c r="L53" s="23"/>
      <c r="R53" s="35"/>
      <c r="T53" s="36"/>
      <c r="AI53" s="35"/>
    </row>
    <row r="54" spans="1:37" ht="15.75" customHeight="1">
      <c r="A54" s="11"/>
      <c r="B54" s="23"/>
      <c r="C54" s="34"/>
      <c r="D54" s="23"/>
      <c r="E54" s="27"/>
      <c r="F54" s="23"/>
      <c r="G54" s="23"/>
      <c r="H54" s="23"/>
      <c r="I54" s="23"/>
      <c r="J54" s="23"/>
      <c r="K54" s="23"/>
      <c r="L54" s="23"/>
      <c r="R54" s="35"/>
      <c r="T54" s="36"/>
      <c r="AI54" s="35"/>
    </row>
    <row r="55" spans="1:37" ht="11.25" customHeight="1">
      <c r="A55" s="11"/>
      <c r="B55" s="23"/>
      <c r="C55" s="38"/>
      <c r="D55" s="37"/>
      <c r="E55" s="37"/>
      <c r="F55" s="37"/>
      <c r="G55" s="37"/>
      <c r="H55" s="37"/>
      <c r="I55" s="37"/>
      <c r="J55" s="37"/>
      <c r="K55" s="37"/>
      <c r="L55" s="37"/>
      <c r="R55" s="35"/>
      <c r="T55" s="36"/>
      <c r="AI55" s="35"/>
    </row>
    <row r="56" spans="1:37" ht="12" customHeight="1">
      <c r="A56" s="11"/>
      <c r="B56" s="23"/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2"/>
      <c r="O56" s="42"/>
      <c r="P56" s="42"/>
      <c r="Q56" s="42"/>
      <c r="R56" s="43"/>
      <c r="T56" s="44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3"/>
    </row>
    <row r="57" spans="1:37" ht="19.5" customHeight="1">
      <c r="A57" s="11"/>
      <c r="B57" s="23"/>
      <c r="C57" s="23"/>
      <c r="D57" s="23"/>
      <c r="E57" s="27"/>
      <c r="F57" s="23"/>
      <c r="G57" s="23"/>
      <c r="H57" s="23"/>
      <c r="I57" s="23"/>
      <c r="J57" s="23"/>
      <c r="K57" s="23"/>
      <c r="L57" s="23"/>
      <c r="S57" s="5"/>
    </row>
    <row r="58" spans="1:37" ht="12" customHeight="1">
      <c r="A58" s="49"/>
      <c r="B58" s="49"/>
      <c r="C58" s="262" t="s">
        <v>16</v>
      </c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4"/>
      <c r="T58" s="262" t="s">
        <v>11</v>
      </c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4"/>
      <c r="AJ58" s="49"/>
      <c r="AK58" s="49"/>
    </row>
    <row r="59" spans="1:37" ht="12" customHeight="1">
      <c r="A59" s="49"/>
      <c r="B59" s="49"/>
      <c r="C59" s="265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7"/>
      <c r="T59" s="265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7"/>
      <c r="AJ59" s="49"/>
      <c r="AK59" s="49"/>
    </row>
    <row r="60" spans="1:37" ht="12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50"/>
      <c r="AE60" s="50"/>
      <c r="AF60" s="50"/>
      <c r="AG60" s="50"/>
      <c r="AH60" s="50"/>
      <c r="AI60" s="50"/>
      <c r="AJ60" s="50"/>
      <c r="AK60" s="50"/>
    </row>
    <row r="61" spans="1:37" ht="12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1:37" ht="24" customHeight="1">
      <c r="A62" s="11"/>
      <c r="B62" s="12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51"/>
      <c r="W62" s="51"/>
      <c r="X62" s="51"/>
      <c r="Y62" s="51"/>
      <c r="Z62" s="51"/>
      <c r="AA62" s="51"/>
      <c r="AB62" s="51"/>
      <c r="AC62" s="51"/>
    </row>
    <row r="63" spans="1:37" ht="6.75" customHeight="1">
      <c r="A63" s="1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1"/>
      <c r="W63" s="51"/>
      <c r="X63" s="51"/>
      <c r="Y63" s="51"/>
      <c r="Z63" s="51"/>
      <c r="AA63" s="51"/>
      <c r="AB63" s="51"/>
      <c r="AC63" s="51"/>
    </row>
    <row r="64" spans="1:37" ht="12.75" customHeight="1">
      <c r="A64" s="11"/>
      <c r="B64" s="13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51"/>
      <c r="W64" s="51"/>
      <c r="X64" s="51"/>
      <c r="Y64" s="51"/>
      <c r="Z64" s="51"/>
      <c r="AA64" s="51"/>
      <c r="AB64" s="51"/>
      <c r="AC64" s="51"/>
    </row>
    <row r="65" spans="1:37" ht="12" customHeight="1">
      <c r="A65" s="1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</row>
    <row r="66" spans="1:37" ht="12" customHeight="1">
      <c r="A66" s="11"/>
      <c r="B66" s="53"/>
      <c r="C66" s="53"/>
      <c r="D66" s="53"/>
      <c r="E66" s="54"/>
      <c r="F66" s="53"/>
      <c r="G66" s="53"/>
      <c r="H66" s="53"/>
      <c r="I66" s="53"/>
      <c r="J66" s="53"/>
      <c r="K66" s="53"/>
      <c r="L66" s="53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</row>
    <row r="67" spans="1:37" ht="12" customHeight="1">
      <c r="A67" s="11"/>
      <c r="B67" s="53"/>
      <c r="C67" s="53"/>
      <c r="D67" s="53"/>
      <c r="E67" s="54"/>
      <c r="F67" s="53"/>
      <c r="G67" s="53"/>
      <c r="H67" s="53"/>
      <c r="I67" s="53"/>
      <c r="J67" s="53"/>
      <c r="K67" s="53"/>
      <c r="L67" s="53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</row>
    <row r="68" spans="1:37" ht="12" customHeight="1">
      <c r="A68" s="11"/>
      <c r="B68" s="53"/>
      <c r="C68" s="53"/>
      <c r="D68" s="53"/>
      <c r="E68" s="54"/>
      <c r="F68" s="53"/>
      <c r="G68" s="53"/>
      <c r="H68" s="53"/>
      <c r="I68" s="53"/>
      <c r="J68" s="53"/>
      <c r="K68" s="53"/>
      <c r="L68" s="53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</row>
    <row r="69" spans="1:37" ht="12" customHeight="1">
      <c r="A69" s="11"/>
      <c r="B69" s="53"/>
      <c r="C69" s="53"/>
      <c r="D69" s="53"/>
      <c r="E69" s="54"/>
      <c r="F69" s="53"/>
      <c r="G69" s="53"/>
      <c r="H69" s="53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51"/>
      <c r="AC69" s="51"/>
    </row>
    <row r="70" spans="1:37" ht="12" customHeight="1">
      <c r="A70" s="11"/>
      <c r="B70" s="53"/>
      <c r="C70" s="53"/>
      <c r="D70" s="53"/>
      <c r="E70" s="54"/>
      <c r="F70" s="53"/>
      <c r="G70" s="53"/>
      <c r="H70" s="53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51"/>
      <c r="AC70" s="51"/>
    </row>
    <row r="71" spans="1:37" ht="12" customHeight="1">
      <c r="A71" s="55"/>
      <c r="B71" s="55"/>
      <c r="C71" s="55"/>
      <c r="D71" s="55"/>
      <c r="E71" s="55"/>
      <c r="F71" s="55"/>
      <c r="G71" s="55"/>
      <c r="H71" s="55"/>
      <c r="I71" s="55"/>
      <c r="J71" s="56"/>
      <c r="K71" s="55"/>
      <c r="L71" s="55"/>
      <c r="M71" s="55"/>
      <c r="N71" s="55"/>
      <c r="O71" s="55"/>
      <c r="P71" s="55"/>
      <c r="Q71" s="55"/>
      <c r="R71" s="55"/>
      <c r="S71" s="55"/>
      <c r="T71" s="56"/>
      <c r="U71" s="55"/>
      <c r="V71" s="56"/>
      <c r="W71" s="56"/>
      <c r="X71" s="56"/>
      <c r="Y71" s="56"/>
      <c r="Z71" s="56"/>
      <c r="AA71" s="56"/>
      <c r="AB71" s="56"/>
      <c r="AC71" s="56"/>
      <c r="AD71" s="55"/>
      <c r="AE71" s="55"/>
      <c r="AF71" s="55"/>
      <c r="AG71" s="55"/>
      <c r="AH71" s="55"/>
      <c r="AI71" s="55"/>
      <c r="AJ71" s="55"/>
      <c r="AK71" s="55"/>
    </row>
    <row r="72" spans="1:37" ht="12" customHeight="1">
      <c r="A72" s="57"/>
      <c r="B72" s="57"/>
      <c r="C72" s="57"/>
      <c r="D72" s="57"/>
      <c r="E72" s="57"/>
      <c r="F72" s="57"/>
      <c r="G72" s="57"/>
      <c r="H72" s="55"/>
      <c r="I72" s="55"/>
      <c r="J72" s="14"/>
      <c r="K72" s="55"/>
      <c r="L72" s="55"/>
      <c r="M72" s="55"/>
      <c r="N72" s="55"/>
      <c r="O72" s="55"/>
      <c r="P72" s="55"/>
      <c r="Q72" s="55"/>
      <c r="R72" s="55"/>
      <c r="S72" s="55"/>
      <c r="T72" s="14"/>
      <c r="U72" s="55"/>
      <c r="V72" s="14"/>
      <c r="W72" s="14"/>
      <c r="X72" s="14"/>
      <c r="Y72" s="14"/>
      <c r="Z72" s="14"/>
      <c r="AA72" s="14"/>
      <c r="AB72" s="14"/>
      <c r="AC72" s="14"/>
      <c r="AD72" s="55"/>
      <c r="AE72" s="55"/>
      <c r="AF72" s="55"/>
      <c r="AG72" s="55"/>
      <c r="AH72" s="55"/>
      <c r="AI72" s="55"/>
      <c r="AJ72" s="55"/>
      <c r="AK72" s="55"/>
    </row>
    <row r="73" spans="1:37" ht="12" customHeight="1">
      <c r="A73" s="57"/>
      <c r="B73" s="57"/>
      <c r="C73" s="57"/>
      <c r="D73" s="57"/>
      <c r="E73" s="57"/>
      <c r="F73" s="57"/>
      <c r="G73" s="57"/>
      <c r="H73" s="55"/>
      <c r="I73" s="55"/>
      <c r="J73" s="25"/>
      <c r="K73" s="58"/>
      <c r="L73" s="55"/>
      <c r="M73" s="55"/>
      <c r="N73" s="55"/>
      <c r="O73" s="55"/>
      <c r="P73" s="55"/>
      <c r="Q73" s="55"/>
      <c r="R73" s="55"/>
      <c r="S73" s="55"/>
      <c r="T73" s="25"/>
      <c r="U73" s="58"/>
      <c r="V73" s="25"/>
      <c r="W73" s="25"/>
      <c r="X73" s="25"/>
      <c r="Y73" s="25"/>
      <c r="Z73" s="25"/>
      <c r="AA73" s="25"/>
      <c r="AB73" s="25"/>
      <c r="AC73" s="25"/>
      <c r="AD73" s="58"/>
      <c r="AE73" s="58"/>
      <c r="AF73" s="58"/>
      <c r="AG73" s="58"/>
      <c r="AH73" s="58"/>
      <c r="AI73" s="58"/>
      <c r="AJ73" s="58"/>
      <c r="AK73" s="58"/>
    </row>
    <row r="74" spans="1:37" ht="12" customHeight="1">
      <c r="A74" s="57"/>
      <c r="B74" s="57"/>
      <c r="C74" s="57"/>
      <c r="D74" s="57"/>
      <c r="E74" s="57"/>
      <c r="F74" s="57"/>
      <c r="G74" s="57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37" ht="24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AE75" s="59"/>
      <c r="AF75" s="59"/>
      <c r="AG75" s="59"/>
      <c r="AH75" s="59"/>
      <c r="AI75" s="59"/>
      <c r="AJ75" s="59"/>
      <c r="AK75" s="59"/>
    </row>
    <row r="76" spans="1:37" ht="6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1:37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37" ht="6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37" ht="24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37" ht="6" customHeight="1"/>
    <row r="81" spans="1:30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1:30" ht="12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30" ht="12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30" ht="12" customHeight="1">
      <c r="A84" s="26"/>
      <c r="B84" s="23"/>
      <c r="C84" s="23"/>
      <c r="D84" s="23"/>
      <c r="E84" s="27"/>
      <c r="F84" s="23"/>
      <c r="G84" s="23"/>
      <c r="H84" s="23"/>
      <c r="I84" s="23"/>
      <c r="J84" s="23"/>
      <c r="K84" s="23"/>
      <c r="L84" s="23"/>
    </row>
    <row r="85" spans="1:30" ht="12" customHeight="1">
      <c r="A85" s="26"/>
      <c r="B85" s="23"/>
      <c r="C85" s="23"/>
      <c r="D85" s="23"/>
      <c r="E85" s="27"/>
      <c r="F85" s="23"/>
      <c r="G85" s="23"/>
      <c r="H85" s="23"/>
      <c r="I85" s="23"/>
      <c r="J85" s="23"/>
      <c r="K85" s="23"/>
      <c r="L85" s="23"/>
    </row>
    <row r="86" spans="1:30" ht="12" customHeight="1">
      <c r="A86" s="26"/>
      <c r="B86" s="23"/>
      <c r="C86" s="23"/>
      <c r="D86" s="23"/>
      <c r="E86" s="27"/>
      <c r="F86" s="23"/>
      <c r="G86" s="23"/>
      <c r="H86" s="23"/>
      <c r="I86" s="23"/>
      <c r="J86" s="23"/>
      <c r="K86" s="23"/>
      <c r="L86" s="23"/>
    </row>
    <row r="87" spans="1:30" ht="12" customHeight="1">
      <c r="A87" s="26"/>
      <c r="B87" s="23"/>
      <c r="C87" s="23"/>
      <c r="D87" s="23"/>
      <c r="E87" s="27"/>
      <c r="F87" s="23"/>
      <c r="G87" s="23"/>
      <c r="H87" s="23"/>
      <c r="I87" s="2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" customHeight="1">
      <c r="A88" s="26"/>
      <c r="B88" s="23"/>
      <c r="C88" s="23"/>
      <c r="D88" s="23"/>
      <c r="E88" s="27"/>
      <c r="F88" s="23"/>
      <c r="G88" s="23"/>
      <c r="H88" s="23"/>
      <c r="I88" s="2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" customHeight="1">
      <c r="A89" s="26"/>
      <c r="B89" s="23"/>
      <c r="C89" s="23"/>
      <c r="D89" s="23"/>
      <c r="E89" s="27"/>
      <c r="F89" s="23"/>
      <c r="G89" s="23"/>
      <c r="H89" s="23"/>
      <c r="I89" s="23"/>
      <c r="J89" s="2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30" ht="12" customHeight="1">
      <c r="A90" s="26"/>
      <c r="B90" s="23"/>
      <c r="C90" s="23"/>
      <c r="D90" s="23"/>
      <c r="E90" s="27"/>
      <c r="F90" s="23"/>
      <c r="G90" s="23"/>
      <c r="H90" s="23"/>
      <c r="I90" s="23"/>
      <c r="J90" s="23"/>
      <c r="K90" s="23"/>
      <c r="L90" s="23"/>
    </row>
    <row r="91" spans="1:30" ht="12" customHeight="1">
      <c r="A91" s="26"/>
      <c r="B91" s="23"/>
      <c r="C91" s="23"/>
      <c r="D91" s="23"/>
      <c r="E91" s="27"/>
      <c r="F91" s="23"/>
      <c r="G91" s="23"/>
      <c r="H91" s="23"/>
      <c r="I91" s="23"/>
      <c r="J91" s="23"/>
      <c r="K91" s="23"/>
      <c r="L91" s="23"/>
    </row>
    <row r="92" spans="1:30" ht="12" customHeight="1">
      <c r="A92" s="26"/>
      <c r="B92" s="23"/>
      <c r="C92" s="23"/>
      <c r="D92" s="23"/>
      <c r="E92" s="27"/>
      <c r="F92" s="23"/>
      <c r="G92" s="23"/>
      <c r="H92" s="23"/>
      <c r="I92" s="23"/>
      <c r="J92" s="23"/>
      <c r="K92" s="23"/>
      <c r="L92" s="23"/>
    </row>
    <row r="93" spans="1:30" ht="12" customHeight="1">
      <c r="A93" s="26"/>
      <c r="B93" s="23"/>
      <c r="C93" s="23"/>
      <c r="D93" s="23"/>
      <c r="E93" s="27"/>
      <c r="F93" s="23"/>
      <c r="G93" s="23"/>
      <c r="H93" s="23"/>
      <c r="I93" s="23"/>
      <c r="J93" s="23"/>
      <c r="K93" s="23"/>
      <c r="L93" s="23"/>
    </row>
    <row r="94" spans="1:30" ht="12" customHeight="1">
      <c r="A94" s="26"/>
      <c r="B94" s="23"/>
      <c r="C94" s="23"/>
      <c r="D94" s="23"/>
      <c r="E94" s="27"/>
      <c r="F94" s="23"/>
      <c r="G94" s="23"/>
      <c r="H94" s="23"/>
      <c r="I94" s="23"/>
      <c r="J94" s="23"/>
      <c r="K94" s="23"/>
      <c r="L94" s="23"/>
    </row>
    <row r="95" spans="1:30" ht="12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30" ht="12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28" ht="12" customHeight="1">
      <c r="A97" s="11"/>
      <c r="B97" s="23"/>
      <c r="C97" s="23"/>
      <c r="D97" s="23"/>
      <c r="E97" s="27"/>
      <c r="F97" s="23"/>
      <c r="G97" s="23"/>
      <c r="H97" s="23"/>
      <c r="I97" s="23"/>
      <c r="J97" s="23"/>
      <c r="K97" s="23"/>
      <c r="L97" s="23"/>
    </row>
    <row r="98" spans="1:28" ht="12" customHeight="1">
      <c r="A98" s="11"/>
      <c r="B98" s="23"/>
      <c r="C98" s="23"/>
      <c r="D98" s="23"/>
      <c r="E98" s="27"/>
      <c r="F98" s="24"/>
      <c r="G98" s="24"/>
      <c r="H98" s="24"/>
      <c r="I98" s="24"/>
      <c r="J98" s="24"/>
      <c r="K98" s="24"/>
      <c r="L98" s="24"/>
    </row>
    <row r="99" spans="1:28" ht="12" customHeight="1">
      <c r="A99" s="11"/>
      <c r="B99" s="23"/>
      <c r="C99" s="23"/>
      <c r="D99" s="23"/>
      <c r="E99" s="27"/>
      <c r="F99" s="48"/>
      <c r="G99" s="48"/>
      <c r="H99" s="48"/>
      <c r="I99" s="48"/>
      <c r="J99" s="48"/>
      <c r="K99" s="48"/>
      <c r="L99" s="48"/>
    </row>
    <row r="100" spans="1:28" ht="12" customHeight="1">
      <c r="A100" s="11"/>
      <c r="B100" s="11"/>
      <c r="C100" s="11"/>
      <c r="D100" s="11"/>
      <c r="E100" s="27"/>
      <c r="F100" s="45"/>
      <c r="G100" s="45"/>
      <c r="H100" s="23"/>
      <c r="I100" s="23"/>
      <c r="J100" s="23"/>
      <c r="K100" s="4"/>
      <c r="L100" s="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2" customHeight="1">
      <c r="A101" s="11"/>
      <c r="B101" s="23"/>
      <c r="C101" s="23"/>
      <c r="D101" s="23"/>
      <c r="E101" s="27"/>
      <c r="F101" s="23"/>
      <c r="G101" s="23"/>
      <c r="H101" s="23"/>
      <c r="I101" s="23"/>
      <c r="J101" s="23"/>
      <c r="K101" s="23"/>
      <c r="L101" s="23"/>
    </row>
    <row r="102" spans="1:28" ht="12" customHeight="1">
      <c r="A102" s="11"/>
      <c r="B102" s="23"/>
      <c r="C102" s="23"/>
      <c r="D102" s="23"/>
      <c r="E102" s="27"/>
      <c r="F102" s="23"/>
      <c r="G102" s="23"/>
      <c r="H102" s="23"/>
      <c r="I102" s="23"/>
      <c r="J102" s="23"/>
      <c r="K102" s="23"/>
      <c r="L102" s="23"/>
    </row>
    <row r="103" spans="1:28" ht="12" customHeight="1">
      <c r="A103" s="11"/>
      <c r="B103" s="23"/>
      <c r="C103" s="23"/>
      <c r="D103" s="23"/>
      <c r="E103" s="27"/>
      <c r="F103" s="23"/>
      <c r="G103" s="23"/>
      <c r="H103" s="23"/>
      <c r="I103" s="23"/>
      <c r="J103" s="23"/>
      <c r="K103" s="23"/>
      <c r="L103" s="23"/>
    </row>
    <row r="104" spans="1:28" ht="12" customHeight="1">
      <c r="A104" s="11"/>
      <c r="B104" s="23"/>
      <c r="C104" s="23"/>
      <c r="D104" s="23"/>
      <c r="E104" s="27"/>
      <c r="F104" s="23"/>
      <c r="G104" s="23"/>
      <c r="H104" s="23"/>
      <c r="I104" s="23"/>
      <c r="J104" s="23"/>
      <c r="K104" s="23"/>
      <c r="L104" s="23"/>
    </row>
    <row r="105" spans="1:28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28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28" ht="12" customHeight="1">
      <c r="A107" s="11"/>
      <c r="B107" s="23"/>
      <c r="C107" s="23"/>
      <c r="D107" s="23"/>
      <c r="E107" s="27"/>
      <c r="F107" s="48"/>
      <c r="G107" s="48"/>
      <c r="H107" s="48"/>
      <c r="I107" s="48"/>
      <c r="J107" s="48"/>
      <c r="K107" s="48"/>
      <c r="L107" s="48"/>
    </row>
    <row r="108" spans="1:28" ht="12" customHeight="1">
      <c r="A108" s="11"/>
      <c r="B108" s="23"/>
      <c r="C108" s="23"/>
      <c r="D108" s="23"/>
      <c r="E108" s="27"/>
      <c r="F108" s="48"/>
      <c r="G108" s="48"/>
      <c r="H108" s="48"/>
      <c r="I108" s="48"/>
      <c r="J108" s="48"/>
      <c r="K108" s="48"/>
      <c r="L108" s="48"/>
    </row>
    <row r="109" spans="1:28" ht="12" customHeight="1">
      <c r="A109" s="11"/>
      <c r="B109" s="23"/>
      <c r="C109" s="23"/>
      <c r="D109" s="23"/>
      <c r="E109" s="27"/>
      <c r="F109" s="48"/>
      <c r="G109" s="48"/>
      <c r="H109" s="48"/>
      <c r="I109" s="48"/>
      <c r="J109" s="48"/>
      <c r="K109" s="48"/>
      <c r="L109" s="48"/>
    </row>
    <row r="110" spans="1:28" ht="12" customHeight="1">
      <c r="A110" s="11"/>
      <c r="B110" s="23"/>
      <c r="C110" s="23"/>
      <c r="D110" s="23"/>
      <c r="E110" s="27"/>
      <c r="F110" s="48"/>
      <c r="G110" s="48"/>
      <c r="H110" s="48"/>
      <c r="I110" s="48"/>
      <c r="J110" s="48"/>
      <c r="K110" s="48"/>
      <c r="L110" s="48"/>
    </row>
    <row r="111" spans="1:28" ht="12" customHeight="1">
      <c r="A111" s="11"/>
      <c r="B111" s="23"/>
      <c r="C111" s="23"/>
      <c r="D111" s="23"/>
      <c r="E111" s="27"/>
      <c r="F111" s="23"/>
      <c r="G111" s="23"/>
      <c r="H111" s="23"/>
      <c r="I111" s="23"/>
      <c r="J111" s="23"/>
      <c r="K111" s="23"/>
      <c r="L111" s="23"/>
    </row>
    <row r="112" spans="1:28" ht="12" customHeight="1">
      <c r="A112" s="11"/>
      <c r="B112" s="23"/>
      <c r="C112" s="23"/>
      <c r="D112" s="23"/>
      <c r="E112" s="27"/>
      <c r="F112" s="24"/>
      <c r="G112" s="24"/>
      <c r="H112" s="24"/>
      <c r="I112" s="24"/>
      <c r="J112" s="24"/>
      <c r="K112" s="24"/>
      <c r="L112" s="24"/>
    </row>
    <row r="113" spans="1:37" ht="12" customHeight="1">
      <c r="A113" s="11"/>
      <c r="B113" s="23"/>
      <c r="C113" s="23"/>
      <c r="D113" s="23"/>
      <c r="E113" s="27"/>
      <c r="F113" s="48"/>
      <c r="G113" s="48"/>
      <c r="H113" s="48"/>
      <c r="I113" s="48"/>
      <c r="J113" s="48"/>
      <c r="K113" s="48"/>
      <c r="L113" s="48"/>
    </row>
    <row r="114" spans="1:37" ht="12" customHeight="1">
      <c r="A114" s="11"/>
      <c r="B114" s="23"/>
      <c r="C114" s="23"/>
      <c r="D114" s="23"/>
      <c r="E114" s="61"/>
      <c r="F114" s="48"/>
      <c r="G114" s="48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7" ht="12" customHeight="1">
      <c r="A115" s="11"/>
      <c r="B115" s="23"/>
      <c r="C115" s="23"/>
      <c r="D115" s="23"/>
      <c r="E115" s="61"/>
      <c r="F115" s="48"/>
      <c r="G115" s="48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7" ht="12" customHeight="1">
      <c r="A116" s="11"/>
      <c r="B116" s="11"/>
      <c r="C116" s="11"/>
      <c r="D116" s="11"/>
      <c r="E116" s="27"/>
      <c r="F116" s="24"/>
      <c r="G116" s="24"/>
      <c r="H116" s="24"/>
      <c r="I116" s="24"/>
      <c r="J116" s="24"/>
      <c r="K116" s="24"/>
      <c r="L116" s="24"/>
    </row>
    <row r="117" spans="1:37" ht="12" customHeight="1">
      <c r="A117" s="11"/>
      <c r="B117" s="46"/>
      <c r="C117" s="46"/>
      <c r="D117" s="46"/>
      <c r="F117" s="48"/>
      <c r="G117" s="48"/>
      <c r="H117" s="48"/>
      <c r="I117" s="48"/>
      <c r="J117" s="48"/>
      <c r="K117" s="48"/>
      <c r="L117" s="48"/>
    </row>
    <row r="118" spans="1:37" ht="12" customHeight="1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37" ht="12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37" ht="12" customHeight="1">
      <c r="A120" s="11"/>
      <c r="B120" s="23"/>
      <c r="C120" s="23"/>
      <c r="D120" s="23"/>
      <c r="E120" s="27"/>
      <c r="F120" s="24"/>
      <c r="G120" s="24"/>
      <c r="H120" s="24"/>
      <c r="I120" s="24"/>
      <c r="J120" s="24"/>
      <c r="K120" s="24"/>
      <c r="L120" s="24"/>
    </row>
    <row r="121" spans="1:37" ht="12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</row>
    <row r="122" spans="1:37" ht="12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2"/>
      <c r="AE122" s="62"/>
      <c r="AF122" s="62"/>
      <c r="AG122" s="62"/>
      <c r="AH122" s="62"/>
      <c r="AI122" s="62"/>
      <c r="AJ122" s="62"/>
      <c r="AK122" s="62"/>
    </row>
    <row r="123" spans="1:37" ht="12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4"/>
      <c r="AE123" s="64"/>
      <c r="AF123" s="64"/>
      <c r="AG123" s="64"/>
      <c r="AH123" s="64"/>
      <c r="AI123" s="64"/>
      <c r="AJ123" s="64"/>
      <c r="AK123" s="64"/>
    </row>
    <row r="124" spans="1:37" ht="12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</row>
    <row r="125" spans="1:37" ht="24" customHeight="1">
      <c r="A125" s="1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37" ht="6.75" customHeight="1">
      <c r="A126" s="11"/>
      <c r="B126" s="23"/>
      <c r="C126" s="23"/>
      <c r="D126" s="23"/>
      <c r="E126" s="27"/>
      <c r="F126" s="23"/>
      <c r="G126" s="23"/>
      <c r="H126" s="23"/>
      <c r="I126" s="23"/>
      <c r="J126" s="23"/>
      <c r="K126" s="23"/>
      <c r="L126" s="23"/>
    </row>
    <row r="127" spans="1:37">
      <c r="A127" s="1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37" ht="12" customHeight="1">
      <c r="A128" s="11"/>
      <c r="B128" s="23"/>
      <c r="C128" s="23"/>
      <c r="D128" s="23"/>
      <c r="E128" s="27"/>
      <c r="F128" s="23"/>
      <c r="G128" s="23"/>
      <c r="H128" s="23"/>
      <c r="I128" s="23"/>
      <c r="J128" s="23"/>
      <c r="K128" s="23"/>
      <c r="L128" s="23"/>
    </row>
    <row r="129" spans="1:37" ht="12" customHeight="1">
      <c r="A129" s="11"/>
      <c r="B129" s="14"/>
      <c r="C129" s="23"/>
      <c r="D129" s="14"/>
      <c r="E129" s="27"/>
      <c r="F129" s="65"/>
      <c r="G129" s="65"/>
      <c r="H129" s="65"/>
      <c r="I129" s="23"/>
      <c r="J129" s="23"/>
      <c r="K129" s="23"/>
      <c r="L129" s="23"/>
    </row>
    <row r="130" spans="1:37" ht="12" customHeight="1">
      <c r="A130" s="11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</row>
    <row r="131" spans="1:37" ht="12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1:37" ht="12" customHeight="1">
      <c r="A132" s="55"/>
      <c r="B132" s="55"/>
      <c r="C132" s="55"/>
      <c r="D132" s="55"/>
      <c r="E132" s="55"/>
      <c r="F132" s="55"/>
      <c r="G132" s="55"/>
      <c r="H132" s="55"/>
      <c r="I132" s="56"/>
      <c r="J132" s="56"/>
      <c r="K132" s="55"/>
      <c r="L132" s="55"/>
      <c r="M132" s="55"/>
    </row>
    <row r="133" spans="1:37" ht="12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6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55"/>
      <c r="V133" s="56"/>
      <c r="W133" s="56"/>
      <c r="X133" s="56"/>
      <c r="Y133" s="56"/>
      <c r="Z133" s="56"/>
      <c r="AA133" s="56"/>
      <c r="AB133" s="55"/>
      <c r="AC133" s="56"/>
      <c r="AD133" s="55"/>
      <c r="AE133" s="55"/>
      <c r="AF133" s="55"/>
      <c r="AG133" s="55"/>
      <c r="AH133" s="55"/>
      <c r="AI133" s="55"/>
      <c r="AJ133" s="55"/>
      <c r="AK133" s="55"/>
    </row>
    <row r="134" spans="1:37" ht="12" customHeight="1">
      <c r="A134" s="57"/>
      <c r="B134" s="57"/>
      <c r="C134" s="57"/>
      <c r="D134" s="57"/>
      <c r="E134" s="57"/>
      <c r="F134" s="57"/>
      <c r="G134" s="57"/>
      <c r="H134" s="55"/>
      <c r="I134" s="55"/>
      <c r="J134" s="14"/>
      <c r="K134" s="55"/>
      <c r="L134" s="55"/>
      <c r="M134" s="55"/>
      <c r="N134" s="55"/>
      <c r="O134" s="55"/>
      <c r="P134" s="55"/>
      <c r="Q134" s="55"/>
      <c r="R134" s="55"/>
      <c r="S134" s="55"/>
      <c r="T134" s="14"/>
      <c r="U134" s="55"/>
      <c r="V134" s="14"/>
      <c r="W134" s="14"/>
      <c r="X134" s="14"/>
      <c r="Y134" s="14"/>
      <c r="Z134" s="14"/>
      <c r="AA134" s="14"/>
      <c r="AB134" s="14"/>
      <c r="AC134" s="14"/>
      <c r="AD134" s="55"/>
      <c r="AE134" s="55"/>
      <c r="AF134" s="55"/>
      <c r="AG134" s="55"/>
      <c r="AH134" s="55"/>
      <c r="AI134" s="55"/>
      <c r="AJ134" s="55"/>
      <c r="AK134" s="55"/>
    </row>
    <row r="135" spans="1:37" ht="12" customHeight="1">
      <c r="A135" s="57"/>
      <c r="B135" s="57"/>
      <c r="C135" s="57"/>
      <c r="D135" s="57"/>
      <c r="E135" s="57"/>
      <c r="F135" s="57"/>
      <c r="G135" s="57"/>
      <c r="H135" s="55"/>
      <c r="I135" s="55"/>
      <c r="J135" s="25"/>
      <c r="K135" s="67"/>
      <c r="L135" s="55"/>
      <c r="M135" s="55"/>
      <c r="N135" s="55"/>
      <c r="O135" s="55"/>
      <c r="P135" s="55"/>
      <c r="Q135" s="55"/>
      <c r="R135" s="55"/>
      <c r="S135" s="55"/>
      <c r="T135" s="25"/>
      <c r="U135" s="67"/>
      <c r="V135" s="25"/>
      <c r="W135" s="25"/>
      <c r="X135" s="25"/>
      <c r="Y135" s="25"/>
      <c r="Z135" s="25"/>
      <c r="AA135" s="25"/>
      <c r="AB135" s="25"/>
      <c r="AC135" s="25"/>
      <c r="AD135" s="67"/>
      <c r="AE135" s="67"/>
      <c r="AF135" s="67"/>
      <c r="AG135" s="67"/>
      <c r="AH135" s="67"/>
      <c r="AI135" s="67"/>
      <c r="AJ135" s="67"/>
      <c r="AK135" s="67"/>
    </row>
    <row r="136" spans="1:37" ht="12" customHeight="1">
      <c r="A136" s="57"/>
      <c r="B136" s="57"/>
      <c r="C136" s="57"/>
      <c r="D136" s="57"/>
      <c r="E136" s="57"/>
      <c r="F136" s="57"/>
      <c r="G136" s="57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</row>
    <row r="137" spans="1:37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AE137" s="59"/>
      <c r="AF137" s="59"/>
      <c r="AG137" s="59"/>
      <c r="AH137" s="59"/>
      <c r="AI137" s="59"/>
      <c r="AJ137" s="59"/>
      <c r="AK137" s="59"/>
    </row>
    <row r="138" spans="1:37" ht="6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37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37" ht="6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</row>
    <row r="141" spans="1:37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37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37" ht="12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37" ht="12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2" customHeight="1">
      <c r="A145" s="26"/>
      <c r="B145" s="26"/>
      <c r="C145" s="26"/>
      <c r="D145" s="23"/>
      <c r="E145" s="27"/>
      <c r="F145" s="23"/>
      <c r="G145" s="23"/>
      <c r="H145" s="23"/>
      <c r="I145" s="23"/>
      <c r="J145" s="23"/>
      <c r="K145" s="11"/>
      <c r="L145" s="11"/>
      <c r="M145" s="11"/>
    </row>
    <row r="146" spans="1:13" ht="12" customHeight="1">
      <c r="A146" s="26"/>
      <c r="B146" s="26"/>
      <c r="C146" s="26"/>
      <c r="D146" s="23"/>
      <c r="E146" s="27"/>
      <c r="F146" s="23"/>
      <c r="G146" s="23"/>
      <c r="H146" s="23"/>
      <c r="I146" s="23"/>
      <c r="J146" s="23"/>
      <c r="K146" s="11"/>
      <c r="L146" s="11"/>
      <c r="M146" s="11"/>
    </row>
    <row r="147" spans="1:13" ht="12" customHeight="1">
      <c r="A147" s="26"/>
      <c r="B147" s="26"/>
      <c r="C147" s="26"/>
      <c r="D147" s="23"/>
      <c r="E147" s="27"/>
      <c r="F147" s="23"/>
      <c r="G147" s="23"/>
      <c r="H147" s="23"/>
      <c r="I147" s="23"/>
      <c r="J147" s="23"/>
      <c r="K147" s="11"/>
      <c r="L147" s="11"/>
      <c r="M147" s="11"/>
    </row>
    <row r="148" spans="1:13" ht="12" customHeight="1">
      <c r="A148" s="26"/>
      <c r="B148" s="26"/>
      <c r="C148" s="26"/>
      <c r="D148" s="23"/>
      <c r="E148" s="27"/>
      <c r="F148" s="23"/>
      <c r="G148" s="23"/>
      <c r="H148" s="23"/>
      <c r="I148" s="23"/>
      <c r="J148" s="23"/>
      <c r="K148" s="11"/>
      <c r="L148" s="11"/>
      <c r="M148" s="11"/>
    </row>
    <row r="149" spans="1:13" ht="12" customHeight="1">
      <c r="A149" s="26"/>
      <c r="B149" s="26"/>
      <c r="C149" s="26"/>
      <c r="D149" s="23"/>
      <c r="E149" s="27"/>
      <c r="F149" s="23"/>
      <c r="G149" s="23"/>
      <c r="H149" s="23"/>
      <c r="I149" s="23"/>
      <c r="J149" s="23"/>
      <c r="K149" s="11"/>
      <c r="L149" s="11"/>
      <c r="M149" s="11"/>
    </row>
    <row r="150" spans="1:13" ht="12" customHeight="1">
      <c r="A150" s="26"/>
      <c r="B150" s="26"/>
      <c r="C150" s="26"/>
      <c r="D150" s="23"/>
      <c r="E150" s="27"/>
      <c r="F150" s="23"/>
      <c r="G150" s="23"/>
      <c r="H150" s="23"/>
      <c r="I150" s="23"/>
      <c r="J150" s="23"/>
      <c r="K150" s="11"/>
      <c r="L150" s="11"/>
      <c r="M150" s="11"/>
    </row>
    <row r="151" spans="1:13" ht="12" customHeight="1">
      <c r="A151" s="26"/>
      <c r="B151" s="26"/>
      <c r="C151" s="26"/>
      <c r="D151" s="23"/>
      <c r="E151" s="27"/>
      <c r="F151" s="23"/>
      <c r="G151" s="23"/>
      <c r="H151" s="23"/>
      <c r="I151" s="23"/>
      <c r="J151" s="23"/>
      <c r="K151" s="11"/>
      <c r="L151" s="11"/>
      <c r="M151" s="11"/>
    </row>
    <row r="152" spans="1:13" ht="12" customHeight="1">
      <c r="A152" s="26"/>
      <c r="B152" s="26"/>
      <c r="C152" s="26"/>
      <c r="D152" s="23"/>
      <c r="E152" s="27"/>
      <c r="F152" s="23"/>
      <c r="G152" s="23"/>
      <c r="H152" s="23"/>
      <c r="I152" s="23"/>
      <c r="J152" s="23"/>
      <c r="K152" s="11"/>
      <c r="L152" s="11"/>
      <c r="M152" s="11"/>
    </row>
    <row r="153" spans="1:13" ht="12" customHeight="1">
      <c r="A153" s="26"/>
      <c r="B153" s="26"/>
      <c r="C153" s="26"/>
      <c r="D153" s="23"/>
      <c r="E153" s="27"/>
      <c r="F153" s="23"/>
      <c r="G153" s="23"/>
      <c r="H153" s="23"/>
      <c r="I153" s="23"/>
      <c r="J153" s="23"/>
      <c r="K153" s="11"/>
      <c r="L153" s="11"/>
      <c r="M153" s="11"/>
    </row>
    <row r="154" spans="1:13" ht="12" customHeight="1">
      <c r="A154" s="26"/>
      <c r="B154" s="26"/>
      <c r="C154" s="26"/>
      <c r="D154" s="37"/>
      <c r="E154" s="37"/>
      <c r="F154" s="37"/>
      <c r="G154" s="37"/>
      <c r="H154" s="37"/>
      <c r="I154" s="37"/>
      <c r="J154" s="37"/>
      <c r="K154" s="11"/>
      <c r="L154" s="11"/>
      <c r="M154" s="11"/>
    </row>
    <row r="155" spans="1:13" ht="12" customHeight="1">
      <c r="A155" s="26"/>
      <c r="B155" s="26"/>
      <c r="C155" s="26"/>
      <c r="D155" s="39"/>
      <c r="E155" s="39"/>
      <c r="F155" s="39"/>
      <c r="G155" s="39"/>
      <c r="H155" s="39"/>
      <c r="I155" s="39"/>
      <c r="J155" s="39"/>
      <c r="K155" s="11"/>
      <c r="L155" s="11"/>
      <c r="M155" s="11"/>
    </row>
    <row r="156" spans="1:13" ht="12" customHeight="1">
      <c r="A156" s="26"/>
      <c r="B156" s="26"/>
      <c r="C156" s="26"/>
      <c r="D156" s="23"/>
      <c r="E156" s="27"/>
      <c r="F156" s="23"/>
      <c r="G156" s="23"/>
      <c r="H156" s="23"/>
      <c r="I156" s="23"/>
      <c r="J156" s="23"/>
      <c r="K156" s="11"/>
      <c r="L156" s="11"/>
      <c r="M156" s="11"/>
    </row>
    <row r="157" spans="1:13" ht="12" customHeight="1">
      <c r="A157" s="26"/>
      <c r="B157" s="26"/>
      <c r="C157" s="26"/>
      <c r="D157" s="23"/>
      <c r="E157" s="27"/>
      <c r="F157" s="24"/>
      <c r="G157" s="24"/>
      <c r="H157" s="24"/>
      <c r="I157" s="24"/>
      <c r="J157" s="24"/>
      <c r="K157" s="11"/>
      <c r="L157" s="11"/>
      <c r="M157" s="11"/>
    </row>
    <row r="158" spans="1:13" ht="12" customHeight="1">
      <c r="A158" s="26"/>
      <c r="B158" s="26"/>
      <c r="C158" s="26"/>
      <c r="D158" s="23"/>
      <c r="E158" s="27"/>
      <c r="F158" s="48"/>
      <c r="G158" s="48"/>
      <c r="H158" s="48"/>
      <c r="I158" s="48"/>
      <c r="J158" s="48"/>
      <c r="K158" s="11"/>
      <c r="L158" s="11"/>
      <c r="M158" s="11"/>
    </row>
    <row r="159" spans="1:13" ht="12" customHeight="1">
      <c r="A159" s="26"/>
      <c r="B159" s="26"/>
      <c r="C159" s="26"/>
      <c r="D159" s="11"/>
      <c r="E159" s="27"/>
      <c r="F159" s="45"/>
      <c r="G159" s="45"/>
      <c r="H159" s="23"/>
      <c r="I159" s="23"/>
      <c r="J159" s="23"/>
      <c r="K159" s="11"/>
      <c r="L159" s="11"/>
      <c r="M159" s="11"/>
    </row>
    <row r="160" spans="1:13" ht="12" customHeight="1">
      <c r="A160" s="26"/>
      <c r="B160" s="26"/>
      <c r="C160" s="26"/>
      <c r="D160" s="23"/>
      <c r="E160" s="27"/>
      <c r="F160" s="23"/>
      <c r="G160" s="23"/>
      <c r="H160" s="23"/>
      <c r="I160" s="23"/>
      <c r="J160" s="23"/>
      <c r="K160" s="11"/>
      <c r="L160" s="11"/>
      <c r="M160" s="11"/>
    </row>
    <row r="161" spans="1:12" ht="12" customHeight="1">
      <c r="A161" s="11"/>
      <c r="B161" s="23"/>
      <c r="C161" s="23"/>
      <c r="D161" s="23"/>
      <c r="E161" s="27"/>
      <c r="F161" s="23"/>
      <c r="G161" s="23"/>
      <c r="H161" s="23"/>
      <c r="I161" s="23"/>
      <c r="J161" s="23"/>
      <c r="K161" s="23"/>
      <c r="L161" s="23"/>
    </row>
    <row r="162" spans="1:12" ht="12" customHeight="1">
      <c r="A162" s="11"/>
      <c r="B162" s="23"/>
      <c r="C162" s="23"/>
      <c r="D162" s="23"/>
      <c r="E162" s="27"/>
      <c r="F162" s="23"/>
      <c r="G162" s="23"/>
      <c r="H162" s="23"/>
      <c r="I162" s="23"/>
      <c r="J162" s="23"/>
      <c r="K162" s="23"/>
      <c r="L162" s="23"/>
    </row>
    <row r="163" spans="1:12" ht="12" customHeight="1">
      <c r="A163" s="11"/>
      <c r="B163" s="23"/>
      <c r="C163" s="23"/>
      <c r="D163" s="23"/>
      <c r="E163" s="27"/>
      <c r="F163" s="23"/>
      <c r="G163" s="23"/>
      <c r="H163" s="23"/>
      <c r="I163" s="23"/>
      <c r="J163" s="23"/>
      <c r="K163" s="23"/>
      <c r="L163" s="23"/>
    </row>
    <row r="164" spans="1:12" ht="12" customHeight="1">
      <c r="A164" s="259"/>
      <c r="B164" s="259"/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</row>
    <row r="165" spans="1:12" ht="12" customHeight="1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</row>
    <row r="166" spans="1:12" ht="12" customHeight="1">
      <c r="A166" s="11"/>
      <c r="B166" s="23"/>
      <c r="C166" s="23"/>
      <c r="D166" s="23"/>
      <c r="E166" s="27"/>
      <c r="F166" s="48"/>
      <c r="G166" s="48"/>
      <c r="H166" s="48"/>
      <c r="I166" s="48"/>
      <c r="J166" s="48"/>
      <c r="K166" s="48"/>
      <c r="L166" s="48"/>
    </row>
    <row r="167" spans="1:12" ht="12" customHeight="1">
      <c r="A167" s="11"/>
      <c r="B167" s="23"/>
      <c r="C167" s="23"/>
      <c r="D167" s="23"/>
      <c r="E167" s="27"/>
      <c r="F167" s="48"/>
      <c r="G167" s="48"/>
      <c r="H167" s="48"/>
      <c r="I167" s="48"/>
      <c r="J167" s="48"/>
      <c r="K167" s="48"/>
      <c r="L167" s="48"/>
    </row>
    <row r="168" spans="1:12" ht="12" customHeight="1">
      <c r="A168" s="11"/>
      <c r="B168" s="23"/>
      <c r="C168" s="23"/>
      <c r="D168" s="23"/>
      <c r="E168" s="27"/>
      <c r="F168" s="23"/>
      <c r="G168" s="23"/>
      <c r="H168" s="23"/>
      <c r="I168" s="23"/>
      <c r="J168" s="23"/>
      <c r="K168" s="23"/>
      <c r="L168" s="23"/>
    </row>
    <row r="169" spans="1:12" ht="12" customHeight="1">
      <c r="A169" s="11"/>
      <c r="B169" s="23"/>
      <c r="C169" s="23"/>
      <c r="D169" s="23"/>
      <c r="E169" s="27"/>
      <c r="F169" s="24"/>
      <c r="G169" s="24"/>
      <c r="H169" s="24"/>
      <c r="I169" s="24"/>
      <c r="J169" s="24"/>
      <c r="K169" s="24"/>
      <c r="L169" s="24"/>
    </row>
    <row r="170" spans="1:12" ht="12" customHeight="1">
      <c r="A170" s="11"/>
      <c r="B170" s="23"/>
      <c r="C170" s="23"/>
      <c r="D170" s="23"/>
      <c r="E170" s="27"/>
      <c r="F170" s="48"/>
      <c r="G170" s="48"/>
      <c r="H170" s="48"/>
      <c r="I170" s="48"/>
      <c r="J170" s="48"/>
      <c r="K170" s="48"/>
      <c r="L170" s="48"/>
    </row>
    <row r="171" spans="1:12" ht="12" customHeight="1">
      <c r="A171" s="11"/>
      <c r="B171" s="23"/>
      <c r="C171" s="23"/>
      <c r="D171" s="23"/>
      <c r="E171" s="61"/>
      <c r="F171" s="48"/>
      <c r="G171" s="48"/>
      <c r="H171" s="48"/>
      <c r="I171" s="48"/>
      <c r="J171" s="48"/>
      <c r="K171" s="48"/>
      <c r="L171" s="48"/>
    </row>
    <row r="172" spans="1:12" ht="12" customHeight="1">
      <c r="A172" s="11"/>
      <c r="B172" s="23"/>
      <c r="C172" s="23"/>
      <c r="D172" s="23"/>
      <c r="E172" s="61"/>
      <c r="F172" s="48"/>
      <c r="G172" s="48"/>
      <c r="H172" s="48"/>
      <c r="I172" s="48"/>
      <c r="J172" s="48"/>
      <c r="K172" s="48"/>
      <c r="L172" s="48"/>
    </row>
    <row r="173" spans="1:12" ht="12" customHeight="1">
      <c r="A173" s="11"/>
      <c r="B173" s="23"/>
      <c r="C173" s="23"/>
      <c r="D173" s="23"/>
      <c r="E173" s="61"/>
      <c r="F173" s="23"/>
      <c r="G173" s="23"/>
      <c r="H173" s="23"/>
      <c r="I173" s="23"/>
      <c r="J173" s="23"/>
      <c r="K173" s="23"/>
      <c r="L173" s="23"/>
    </row>
    <row r="174" spans="1:12" ht="12" customHeight="1">
      <c r="A174" s="11"/>
      <c r="B174" s="11"/>
      <c r="C174" s="11"/>
      <c r="D174" s="11"/>
      <c r="E174" s="27"/>
      <c r="F174" s="24"/>
      <c r="G174" s="24"/>
      <c r="H174" s="24"/>
      <c r="I174" s="24"/>
      <c r="J174" s="24"/>
      <c r="K174" s="24"/>
      <c r="L174" s="24"/>
    </row>
    <row r="175" spans="1:12" ht="12" customHeight="1">
      <c r="A175" s="11"/>
      <c r="B175" s="46"/>
      <c r="C175" s="46"/>
      <c r="D175" s="46"/>
      <c r="F175" s="48"/>
      <c r="G175" s="48"/>
      <c r="H175" s="48"/>
      <c r="I175" s="48"/>
      <c r="J175" s="48"/>
      <c r="K175" s="48"/>
      <c r="L175" s="48"/>
    </row>
    <row r="176" spans="1:12" ht="12" customHeight="1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37" ht="12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37" ht="12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</row>
    <row r="179" spans="1:37" ht="12" customHeight="1">
      <c r="A179" s="11"/>
      <c r="B179" s="23"/>
      <c r="C179" s="23"/>
      <c r="D179" s="23"/>
      <c r="E179" s="27"/>
      <c r="F179" s="24"/>
      <c r="G179" s="24"/>
      <c r="H179" s="24"/>
      <c r="I179" s="24"/>
      <c r="J179" s="24"/>
      <c r="K179" s="24"/>
      <c r="L179" s="24"/>
    </row>
    <row r="180" spans="1:37" ht="12.75" customHeight="1">
      <c r="A180" s="11"/>
      <c r="B180" s="23"/>
      <c r="C180" s="23"/>
      <c r="D180" s="23"/>
      <c r="E180" s="27"/>
      <c r="F180" s="48"/>
      <c r="G180" s="48"/>
      <c r="H180" s="48"/>
      <c r="I180" s="48"/>
      <c r="J180" s="48"/>
      <c r="K180" s="48"/>
      <c r="L180" s="48"/>
    </row>
    <row r="181" spans="1:37" ht="11.25" customHeight="1">
      <c r="A181" s="11"/>
      <c r="B181" s="23"/>
      <c r="C181" s="23"/>
      <c r="D181" s="23"/>
      <c r="E181" s="27"/>
      <c r="F181" s="23"/>
      <c r="G181" s="23"/>
      <c r="H181" s="23"/>
      <c r="I181" s="23"/>
      <c r="J181" s="23"/>
      <c r="K181" s="23"/>
      <c r="L181" s="23"/>
    </row>
    <row r="182" spans="1:37" ht="12" customHeight="1">
      <c r="A182" s="11"/>
      <c r="B182" s="25"/>
      <c r="C182" s="25"/>
      <c r="D182" s="25"/>
      <c r="E182" s="27"/>
      <c r="F182" s="24"/>
      <c r="G182" s="24"/>
      <c r="H182" s="48"/>
      <c r="I182" s="48"/>
      <c r="J182" s="48"/>
      <c r="K182" s="48"/>
      <c r="L182" s="48"/>
    </row>
    <row r="183" spans="1:37" ht="12" customHeight="1">
      <c r="A183" s="11"/>
      <c r="B183" s="23"/>
      <c r="C183" s="23"/>
      <c r="D183" s="23"/>
      <c r="E183" s="23"/>
      <c r="F183" s="48"/>
      <c r="G183" s="48"/>
      <c r="H183" s="48"/>
      <c r="I183" s="48"/>
      <c r="J183" s="48"/>
      <c r="K183" s="48"/>
      <c r="L183" s="48"/>
    </row>
    <row r="184" spans="1:37" ht="12" customHeight="1">
      <c r="A184" s="1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37" ht="12" customHeight="1">
      <c r="A185" s="241" t="s">
        <v>0</v>
      </c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8" t="s">
        <v>4</v>
      </c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1" t="s">
        <v>1</v>
      </c>
      <c r="AE185" s="241"/>
      <c r="AF185" s="241"/>
      <c r="AG185" s="241"/>
      <c r="AH185" s="241"/>
      <c r="AI185" s="241"/>
      <c r="AJ185" s="241"/>
      <c r="AK185" s="241"/>
    </row>
    <row r="186" spans="1:37" ht="12" customHeight="1">
      <c r="A186" s="250" t="s">
        <v>5</v>
      </c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50" t="s">
        <v>2</v>
      </c>
      <c r="AE186" s="250"/>
      <c r="AF186" s="250"/>
      <c r="AG186" s="250"/>
      <c r="AH186" s="250"/>
      <c r="AI186" s="250"/>
      <c r="AJ186" s="250"/>
      <c r="AK186" s="250"/>
    </row>
    <row r="187" spans="1:37" ht="12" customHeight="1">
      <c r="A187" s="247" t="s">
        <v>6</v>
      </c>
      <c r="B187" s="247"/>
      <c r="C187" s="247"/>
      <c r="D187" s="247"/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61"/>
      <c r="U187" s="261"/>
      <c r="V187" s="261"/>
      <c r="W187" s="261"/>
      <c r="X187" s="261"/>
      <c r="Y187" s="261"/>
      <c r="Z187" s="261"/>
      <c r="AA187" s="261"/>
      <c r="AB187" s="261"/>
      <c r="AC187" s="261"/>
      <c r="AD187" s="249" t="s">
        <v>3</v>
      </c>
      <c r="AE187" s="249"/>
      <c r="AF187" s="249"/>
      <c r="AG187" s="249"/>
      <c r="AH187" s="249"/>
      <c r="AI187" s="249"/>
      <c r="AJ187" s="249"/>
      <c r="AK187" s="249"/>
    </row>
    <row r="188" spans="1:37" ht="12" customHeight="1">
      <c r="A188" s="247" t="s">
        <v>7</v>
      </c>
      <c r="B188" s="247"/>
      <c r="C188" s="247"/>
      <c r="D188" s="247"/>
      <c r="E188" s="247"/>
      <c r="F188" s="247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</row>
    <row r="189" spans="1:37" ht="12" customHeight="1">
      <c r="A189" s="11"/>
      <c r="B189" s="23"/>
      <c r="C189" s="23"/>
      <c r="D189" s="23"/>
      <c r="E189" s="27"/>
      <c r="F189" s="23"/>
      <c r="G189" s="23"/>
      <c r="H189" s="23"/>
      <c r="I189" s="23"/>
      <c r="J189" s="23"/>
      <c r="K189" s="23"/>
      <c r="L189" s="23"/>
    </row>
    <row r="190" spans="1:37" ht="12" customHeight="1">
      <c r="A190" s="11"/>
      <c r="B190" s="23"/>
      <c r="C190" s="23"/>
      <c r="D190" s="23"/>
      <c r="E190" s="27"/>
      <c r="F190" s="23"/>
      <c r="G190" s="23"/>
      <c r="H190" s="23"/>
      <c r="I190" s="23"/>
      <c r="J190" s="23"/>
      <c r="K190" s="23"/>
      <c r="L190" s="23"/>
    </row>
    <row r="191" spans="1:37" ht="12" customHeight="1">
      <c r="A191" s="11"/>
      <c r="B191" s="23"/>
      <c r="C191" s="23"/>
      <c r="D191" s="23"/>
      <c r="E191" s="27"/>
      <c r="F191" s="23"/>
      <c r="G191" s="23"/>
      <c r="H191" s="23"/>
      <c r="I191" s="23"/>
      <c r="J191" s="23"/>
      <c r="K191" s="23"/>
      <c r="L191" s="23"/>
    </row>
    <row r="192" spans="1:37" ht="12" customHeight="1">
      <c r="A192" s="11"/>
      <c r="B192" s="23"/>
      <c r="C192" s="23"/>
      <c r="D192" s="23"/>
      <c r="E192" s="27"/>
      <c r="F192" s="23"/>
      <c r="G192" s="23"/>
      <c r="H192" s="23"/>
      <c r="I192" s="23"/>
      <c r="J192" s="23"/>
      <c r="K192" s="23"/>
      <c r="L192" s="23"/>
    </row>
    <row r="193" spans="1:37" ht="13.5" customHeight="1">
      <c r="A193" s="11"/>
      <c r="B193" s="23"/>
      <c r="C193" s="23"/>
      <c r="D193" s="23"/>
      <c r="E193" s="27"/>
      <c r="F193" s="23"/>
      <c r="G193" s="23"/>
      <c r="H193" s="23"/>
      <c r="I193" s="23"/>
      <c r="J193" s="23"/>
      <c r="K193" s="23"/>
      <c r="L193" s="23"/>
    </row>
    <row r="194" spans="1:37" ht="12" customHeight="1">
      <c r="A194" s="245" t="s">
        <v>0</v>
      </c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6" t="s">
        <v>4</v>
      </c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5" t="s">
        <v>1</v>
      </c>
      <c r="AE194" s="245"/>
      <c r="AF194" s="245"/>
      <c r="AG194" s="245"/>
      <c r="AH194" s="245"/>
      <c r="AI194" s="245"/>
      <c r="AJ194" s="245"/>
      <c r="AK194" s="245"/>
    </row>
    <row r="195" spans="1:37" ht="12" customHeight="1">
      <c r="A195" s="239" t="s">
        <v>8</v>
      </c>
      <c r="B195" s="239"/>
      <c r="C195" s="239"/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39" t="s">
        <v>2</v>
      </c>
      <c r="AE195" s="239"/>
      <c r="AF195" s="239"/>
      <c r="AG195" s="239"/>
      <c r="AH195" s="239"/>
      <c r="AI195" s="239"/>
      <c r="AJ195" s="239"/>
      <c r="AK195" s="239"/>
    </row>
    <row r="196" spans="1:37" ht="12" customHeight="1">
      <c r="A196" s="242" t="s">
        <v>6</v>
      </c>
      <c r="B196" s="242"/>
      <c r="C196" s="242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4" t="s">
        <v>3</v>
      </c>
      <c r="AE196" s="244"/>
      <c r="AF196" s="244"/>
      <c r="AG196" s="244"/>
      <c r="AH196" s="244"/>
      <c r="AI196" s="244"/>
      <c r="AJ196" s="244"/>
      <c r="AK196" s="244"/>
    </row>
    <row r="197" spans="1:37" ht="12" customHeight="1">
      <c r="A197" s="242" t="s">
        <v>7</v>
      </c>
      <c r="B197" s="242"/>
      <c r="C197" s="242"/>
      <c r="D197" s="242"/>
      <c r="E197" s="242"/>
      <c r="F197" s="242"/>
      <c r="G197" s="242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  <c r="AJ197" s="242"/>
      <c r="AK197" s="242"/>
    </row>
    <row r="198" spans="1:37" ht="24" customHeight="1">
      <c r="A198" s="255"/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2"/>
      <c r="AF198" s="252"/>
      <c r="AG198" s="252"/>
      <c r="AH198" s="252"/>
      <c r="AI198" s="252"/>
      <c r="AJ198" s="252"/>
      <c r="AK198" s="252"/>
    </row>
    <row r="199" spans="1:37" ht="6.75" customHeight="1">
      <c r="A199" s="253"/>
      <c r="B199" s="253"/>
      <c r="C199" s="253"/>
      <c r="D199" s="253"/>
      <c r="E199" s="253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  <c r="AF199" s="251"/>
      <c r="AG199" s="251"/>
      <c r="AH199" s="251"/>
      <c r="AI199" s="251"/>
      <c r="AJ199" s="251"/>
      <c r="AK199" s="251"/>
    </row>
    <row r="200" spans="1:37" ht="12.75" customHeight="1">
      <c r="A200" s="254"/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  <c r="AF200" s="251"/>
      <c r="AG200" s="251"/>
      <c r="AH200" s="251"/>
      <c r="AI200" s="251"/>
      <c r="AJ200" s="251"/>
      <c r="AK200" s="251"/>
    </row>
    <row r="201" spans="1:3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37" ht="24" customHeight="1">
      <c r="A202" s="257"/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</row>
    <row r="203" spans="1:37" ht="6" customHeight="1">
      <c r="A203" s="251"/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</row>
    <row r="204" spans="1:37" ht="12" customHeight="1">
      <c r="A204" s="258"/>
      <c r="B204" s="258"/>
      <c r="C204" s="258"/>
      <c r="D204" s="258"/>
      <c r="E204" s="258"/>
      <c r="F204" s="258"/>
      <c r="G204" s="258"/>
      <c r="H204" s="258"/>
      <c r="I204" s="258"/>
      <c r="J204" s="258"/>
      <c r="K204" s="258"/>
      <c r="L204" s="258"/>
      <c r="M204" s="258"/>
    </row>
    <row r="205" spans="1:37" ht="12" customHeight="1">
      <c r="A205" s="259"/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</row>
    <row r="206" spans="1:37" ht="12" customHeight="1">
      <c r="A206" s="259"/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59"/>
    </row>
    <row r="207" spans="1:37" ht="12" customHeight="1">
      <c r="A207" s="26"/>
      <c r="B207" s="23"/>
      <c r="C207" s="23"/>
      <c r="D207" s="23"/>
      <c r="E207" s="27"/>
      <c r="F207" s="23"/>
      <c r="G207" s="23"/>
      <c r="H207" s="23"/>
      <c r="I207" s="23"/>
      <c r="J207" s="23"/>
      <c r="K207" s="23"/>
      <c r="L207" s="23"/>
    </row>
    <row r="208" spans="1:37" ht="12" customHeight="1">
      <c r="A208" s="26"/>
      <c r="B208" s="23"/>
      <c r="C208" s="23"/>
      <c r="D208" s="23"/>
      <c r="E208" s="27"/>
      <c r="F208" s="23"/>
      <c r="G208" s="23"/>
      <c r="H208" s="23"/>
      <c r="I208" s="23"/>
      <c r="J208" s="23"/>
      <c r="K208" s="23"/>
      <c r="L208" s="23"/>
    </row>
    <row r="209" spans="1:12" ht="12" customHeight="1">
      <c r="A209" s="26"/>
      <c r="B209" s="23"/>
      <c r="C209" s="23"/>
      <c r="D209" s="23"/>
      <c r="E209" s="27"/>
      <c r="F209" s="23"/>
      <c r="G209" s="23"/>
      <c r="H209" s="23"/>
      <c r="I209" s="23"/>
      <c r="J209" s="23"/>
      <c r="K209" s="23"/>
      <c r="L209" s="23"/>
    </row>
    <row r="210" spans="1:12" ht="12" customHeight="1">
      <c r="A210" s="26"/>
      <c r="B210" s="23"/>
      <c r="C210" s="23"/>
      <c r="D210" s="23"/>
      <c r="E210" s="27"/>
      <c r="F210" s="23"/>
      <c r="G210" s="23"/>
      <c r="H210" s="23"/>
      <c r="I210" s="23"/>
      <c r="J210" s="23"/>
      <c r="K210" s="23"/>
      <c r="L210" s="23"/>
    </row>
    <row r="211" spans="1:12" ht="12" customHeight="1">
      <c r="A211" s="26"/>
      <c r="B211" s="23"/>
      <c r="C211" s="23"/>
      <c r="D211" s="23"/>
      <c r="E211" s="27"/>
      <c r="F211" s="23"/>
      <c r="G211" s="23"/>
      <c r="H211" s="23"/>
      <c r="I211" s="23"/>
      <c r="J211" s="23"/>
      <c r="K211" s="23"/>
      <c r="L211" s="23"/>
    </row>
    <row r="212" spans="1:12" ht="6.75" customHeight="1">
      <c r="A212" s="26"/>
      <c r="B212" s="23"/>
      <c r="C212" s="23"/>
      <c r="D212" s="23"/>
      <c r="E212" s="27"/>
      <c r="F212" s="23"/>
      <c r="G212" s="23"/>
      <c r="H212" s="23"/>
      <c r="I212" s="23"/>
      <c r="J212" s="23"/>
      <c r="K212" s="23"/>
      <c r="L212" s="23"/>
    </row>
    <row r="213" spans="1:12" ht="12" customHeight="1">
      <c r="A213" s="26"/>
      <c r="B213" s="23"/>
      <c r="C213" s="23"/>
      <c r="D213" s="23"/>
      <c r="E213" s="27"/>
      <c r="F213" s="23"/>
      <c r="G213" s="23"/>
      <c r="H213" s="23"/>
      <c r="I213" s="23"/>
      <c r="J213" s="23"/>
      <c r="K213" s="23"/>
      <c r="L213" s="23"/>
    </row>
    <row r="214" spans="1:12" ht="12" customHeight="1">
      <c r="A214" s="26"/>
      <c r="B214" s="23"/>
      <c r="C214" s="23"/>
      <c r="D214" s="23"/>
      <c r="E214" s="27"/>
      <c r="F214" s="23"/>
      <c r="G214" s="23"/>
      <c r="H214" s="23"/>
      <c r="I214" s="23"/>
      <c r="J214" s="23"/>
      <c r="K214" s="23"/>
      <c r="L214" s="23"/>
    </row>
    <row r="215" spans="1:12" ht="12" customHeight="1">
      <c r="A215" s="26"/>
      <c r="B215" s="23"/>
      <c r="C215" s="23"/>
      <c r="D215" s="23"/>
      <c r="E215" s="27"/>
      <c r="F215" s="23"/>
      <c r="G215" s="23"/>
      <c r="H215" s="23"/>
      <c r="I215" s="23"/>
      <c r="J215" s="23"/>
      <c r="K215" s="23"/>
      <c r="L215" s="23"/>
    </row>
    <row r="216" spans="1:12" ht="12" customHeight="1">
      <c r="A216" s="26"/>
      <c r="B216" s="23"/>
      <c r="C216" s="23"/>
      <c r="D216" s="23"/>
      <c r="E216" s="27"/>
      <c r="F216" s="23"/>
      <c r="G216" s="23"/>
      <c r="H216" s="23"/>
      <c r="I216" s="23"/>
      <c r="J216" s="23"/>
      <c r="K216" s="23"/>
      <c r="L216" s="23"/>
    </row>
    <row r="217" spans="1:12" ht="12" customHeight="1">
      <c r="A217" s="26"/>
      <c r="B217" s="23"/>
      <c r="C217" s="23"/>
      <c r="D217" s="23"/>
      <c r="E217" s="27"/>
      <c r="F217" s="23"/>
      <c r="G217" s="23"/>
      <c r="H217" s="23"/>
      <c r="I217" s="23"/>
      <c r="J217" s="23"/>
      <c r="K217" s="23"/>
      <c r="L217" s="23"/>
    </row>
    <row r="218" spans="1:12" ht="12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2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ht="12" customHeight="1">
      <c r="A220" s="11"/>
      <c r="B220" s="23"/>
      <c r="C220" s="23"/>
      <c r="D220" s="23"/>
      <c r="E220" s="27"/>
      <c r="F220" s="23"/>
      <c r="G220" s="23"/>
      <c r="H220" s="23"/>
      <c r="I220" s="23"/>
      <c r="J220" s="23"/>
      <c r="K220" s="23"/>
      <c r="L220" s="23"/>
    </row>
    <row r="221" spans="1:12" ht="12" customHeight="1">
      <c r="A221" s="11"/>
      <c r="B221" s="23"/>
      <c r="C221" s="23"/>
      <c r="D221" s="23"/>
      <c r="E221" s="27"/>
      <c r="F221" s="24"/>
      <c r="G221" s="24"/>
      <c r="H221" s="24"/>
      <c r="I221" s="24"/>
      <c r="J221" s="24"/>
      <c r="K221" s="24"/>
      <c r="L221" s="24"/>
    </row>
    <row r="222" spans="1:12" ht="12" customHeight="1">
      <c r="A222" s="11"/>
      <c r="B222" s="23"/>
      <c r="C222" s="23"/>
      <c r="D222" s="23"/>
      <c r="E222" s="27"/>
      <c r="F222" s="48"/>
      <c r="G222" s="48"/>
      <c r="H222" s="48"/>
      <c r="I222" s="48"/>
      <c r="J222" s="48"/>
      <c r="K222" s="48"/>
      <c r="L222" s="48"/>
    </row>
    <row r="223" spans="1:12" ht="12" customHeight="1">
      <c r="A223" s="11"/>
      <c r="B223" s="11"/>
      <c r="C223" s="11"/>
      <c r="D223" s="11"/>
      <c r="E223" s="27"/>
      <c r="F223" s="45"/>
      <c r="G223" s="45"/>
      <c r="H223" s="23"/>
      <c r="I223" s="23"/>
      <c r="J223" s="23"/>
      <c r="K223" s="23"/>
      <c r="L223" s="23"/>
    </row>
    <row r="224" spans="1:12" ht="12" customHeight="1">
      <c r="A224" s="11"/>
      <c r="B224" s="23"/>
      <c r="C224" s="23"/>
      <c r="D224" s="23"/>
      <c r="E224" s="27"/>
      <c r="F224" s="23"/>
      <c r="G224" s="23"/>
      <c r="H224" s="23"/>
      <c r="I224" s="23"/>
      <c r="J224" s="23"/>
      <c r="K224" s="23"/>
      <c r="L224" s="23"/>
    </row>
    <row r="225" spans="1:12" ht="12" customHeight="1">
      <c r="A225" s="11"/>
      <c r="B225" s="23"/>
      <c r="C225" s="23"/>
      <c r="D225" s="23"/>
      <c r="E225" s="27"/>
      <c r="F225" s="23"/>
      <c r="G225" s="23"/>
      <c r="H225" s="23"/>
      <c r="I225" s="23"/>
      <c r="J225" s="23"/>
      <c r="K225" s="23"/>
      <c r="L225" s="23"/>
    </row>
    <row r="226" spans="1:12" ht="12" customHeight="1">
      <c r="A226" s="11"/>
      <c r="B226" s="23"/>
      <c r="C226" s="23"/>
      <c r="D226" s="23"/>
      <c r="E226" s="27"/>
      <c r="F226" s="23"/>
      <c r="G226" s="23"/>
      <c r="H226" s="23"/>
      <c r="I226" s="23"/>
      <c r="J226" s="23"/>
      <c r="K226" s="23"/>
      <c r="L226" s="23"/>
    </row>
    <row r="227" spans="1:12" ht="12" customHeight="1">
      <c r="A227" s="11"/>
      <c r="B227" s="23"/>
      <c r="C227" s="23"/>
      <c r="D227" s="23"/>
      <c r="E227" s="27"/>
      <c r="F227" s="23"/>
      <c r="G227" s="23"/>
      <c r="H227" s="23"/>
      <c r="I227" s="23"/>
      <c r="J227" s="23"/>
      <c r="K227" s="23"/>
      <c r="L227" s="23"/>
    </row>
    <row r="228" spans="1:12" ht="12" customHeight="1">
      <c r="A228" s="259"/>
      <c r="B228" s="259"/>
      <c r="C228" s="259"/>
      <c r="D228" s="259"/>
      <c r="E228" s="259"/>
      <c r="F228" s="259"/>
      <c r="G228" s="259"/>
      <c r="H228" s="259"/>
      <c r="I228" s="259"/>
      <c r="J228" s="259"/>
      <c r="K228" s="259"/>
      <c r="L228" s="259"/>
    </row>
    <row r="229" spans="1:12" ht="12" customHeight="1">
      <c r="A229" s="259"/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</row>
    <row r="230" spans="1:12" ht="12" customHeight="1">
      <c r="A230" s="11"/>
      <c r="B230" s="23"/>
      <c r="C230" s="23"/>
      <c r="D230" s="23"/>
      <c r="E230" s="27"/>
      <c r="F230" s="48"/>
      <c r="G230" s="48"/>
      <c r="H230" s="48"/>
      <c r="I230" s="48"/>
      <c r="J230" s="48"/>
      <c r="K230" s="48"/>
      <c r="L230" s="48"/>
    </row>
    <row r="231" spans="1:12" ht="12" customHeight="1">
      <c r="A231" s="11"/>
      <c r="B231" s="23"/>
      <c r="C231" s="23"/>
      <c r="D231" s="23"/>
      <c r="E231" s="27"/>
      <c r="F231" s="48"/>
      <c r="G231" s="48"/>
      <c r="H231" s="48"/>
      <c r="I231" s="48"/>
      <c r="J231" s="48"/>
      <c r="K231" s="48"/>
      <c r="L231" s="48"/>
    </row>
    <row r="232" spans="1:12" ht="12" customHeight="1">
      <c r="A232" s="11"/>
      <c r="B232" s="23"/>
      <c r="C232" s="23"/>
      <c r="D232" s="23"/>
      <c r="E232" s="27"/>
      <c r="F232" s="23"/>
      <c r="G232" s="23"/>
      <c r="H232" s="23"/>
      <c r="I232" s="23"/>
      <c r="J232" s="23"/>
      <c r="K232" s="23"/>
      <c r="L232" s="23"/>
    </row>
    <row r="233" spans="1:12" ht="12" customHeight="1">
      <c r="A233" s="11"/>
      <c r="B233" s="23"/>
      <c r="C233" s="23"/>
      <c r="D233" s="23"/>
      <c r="E233" s="27"/>
      <c r="F233" s="24"/>
      <c r="G233" s="24"/>
      <c r="H233" s="24"/>
      <c r="I233" s="24"/>
      <c r="J233" s="24"/>
      <c r="K233" s="24"/>
      <c r="L233" s="24"/>
    </row>
    <row r="234" spans="1:12" ht="12" customHeight="1">
      <c r="A234" s="11"/>
      <c r="B234" s="23"/>
      <c r="C234" s="23"/>
      <c r="D234" s="23"/>
      <c r="E234" s="27"/>
      <c r="F234" s="48"/>
      <c r="G234" s="48"/>
      <c r="H234" s="48"/>
      <c r="I234" s="48"/>
      <c r="J234" s="48"/>
      <c r="K234" s="48"/>
      <c r="L234" s="48"/>
    </row>
    <row r="235" spans="1:12" ht="12" customHeight="1">
      <c r="A235" s="11"/>
      <c r="B235" s="23"/>
      <c r="C235" s="23"/>
      <c r="D235" s="23"/>
      <c r="E235" s="61"/>
      <c r="F235" s="48"/>
      <c r="G235" s="48"/>
      <c r="H235" s="48"/>
      <c r="I235" s="48"/>
      <c r="J235" s="48"/>
      <c r="K235" s="48"/>
      <c r="L235" s="48"/>
    </row>
    <row r="236" spans="1:12" ht="12" customHeight="1">
      <c r="A236" s="11"/>
      <c r="B236" s="23"/>
      <c r="C236" s="23"/>
      <c r="D236" s="23"/>
      <c r="E236" s="61"/>
      <c r="F236" s="48"/>
      <c r="G236" s="48"/>
      <c r="H236" s="48"/>
      <c r="I236" s="48"/>
      <c r="J236" s="48"/>
      <c r="K236" s="48"/>
      <c r="L236" s="48"/>
    </row>
    <row r="237" spans="1:12" ht="12" customHeight="1">
      <c r="A237" s="11"/>
      <c r="B237" s="23"/>
      <c r="C237" s="23"/>
      <c r="D237" s="23"/>
      <c r="E237" s="61"/>
      <c r="F237" s="23"/>
      <c r="G237" s="23"/>
      <c r="H237" s="23"/>
      <c r="I237" s="23"/>
      <c r="J237" s="23"/>
      <c r="K237" s="23"/>
      <c r="L237" s="23"/>
    </row>
    <row r="238" spans="1:12" ht="12" customHeight="1">
      <c r="A238" s="11"/>
      <c r="B238" s="11"/>
      <c r="C238" s="11"/>
      <c r="D238" s="11"/>
      <c r="E238" s="27"/>
      <c r="F238" s="24"/>
      <c r="G238" s="24"/>
      <c r="H238" s="24"/>
      <c r="I238" s="24"/>
      <c r="J238" s="24"/>
      <c r="K238" s="24"/>
      <c r="L238" s="24"/>
    </row>
    <row r="239" spans="1:12" ht="12" customHeight="1">
      <c r="A239" s="11"/>
      <c r="B239" s="46"/>
      <c r="C239" s="46"/>
      <c r="D239" s="46"/>
      <c r="F239" s="48"/>
      <c r="G239" s="48"/>
      <c r="H239" s="48"/>
      <c r="I239" s="48"/>
      <c r="J239" s="48"/>
      <c r="K239" s="48"/>
      <c r="L239" s="48"/>
    </row>
    <row r="240" spans="1:12" ht="12" customHeight="1">
      <c r="A240" s="26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 ht="12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ht="12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</row>
    <row r="243" spans="1:12" ht="12" customHeight="1">
      <c r="A243" s="11"/>
      <c r="B243" s="23"/>
      <c r="C243" s="23"/>
      <c r="D243" s="23"/>
      <c r="E243" s="27"/>
      <c r="F243" s="24"/>
      <c r="G243" s="24"/>
      <c r="H243" s="24"/>
      <c r="I243" s="24"/>
      <c r="J243" s="24"/>
      <c r="K243" s="24"/>
      <c r="L243" s="24"/>
    </row>
    <row r="244" spans="1:12" ht="12" customHeight="1">
      <c r="A244" s="11"/>
      <c r="B244" s="23"/>
      <c r="C244" s="23"/>
      <c r="D244" s="23"/>
      <c r="E244" s="27"/>
      <c r="F244" s="48"/>
      <c r="G244" s="48"/>
      <c r="H244" s="48"/>
      <c r="I244" s="48"/>
      <c r="J244" s="48"/>
      <c r="K244" s="48"/>
      <c r="L244" s="48"/>
    </row>
    <row r="245" spans="1:12" ht="12" customHeight="1">
      <c r="A245" s="11"/>
      <c r="B245" s="23"/>
      <c r="C245" s="23"/>
      <c r="D245" s="23"/>
      <c r="E245" s="27"/>
      <c r="F245" s="23"/>
      <c r="G245" s="23"/>
      <c r="H245" s="23"/>
      <c r="I245" s="23"/>
      <c r="J245" s="23"/>
      <c r="K245" s="23"/>
      <c r="L245" s="23"/>
    </row>
    <row r="246" spans="1:12" ht="12" customHeight="1">
      <c r="A246" s="11"/>
      <c r="B246" s="25"/>
      <c r="C246" s="25"/>
      <c r="D246" s="25"/>
      <c r="E246" s="27"/>
      <c r="F246" s="24"/>
      <c r="G246" s="24"/>
      <c r="H246" s="48"/>
      <c r="I246" s="48"/>
      <c r="J246" s="48"/>
      <c r="K246" s="48"/>
      <c r="L246" s="48"/>
    </row>
    <row r="247" spans="1:12" ht="12" customHeight="1">
      <c r="A247" s="11"/>
      <c r="B247" s="23"/>
      <c r="C247" s="23"/>
      <c r="D247" s="23"/>
      <c r="E247" s="23"/>
      <c r="F247" s="48"/>
      <c r="G247" s="48"/>
      <c r="H247" s="48"/>
      <c r="I247" s="48"/>
      <c r="J247" s="48"/>
      <c r="K247" s="48"/>
      <c r="L247" s="48"/>
    </row>
    <row r="248" spans="1:12" ht="12" customHeight="1">
      <c r="A248" s="11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ht="12" customHeight="1">
      <c r="A249" s="11"/>
      <c r="B249" s="23"/>
      <c r="C249" s="23"/>
      <c r="D249" s="23"/>
      <c r="E249" s="27"/>
      <c r="F249" s="23"/>
      <c r="G249" s="23"/>
      <c r="H249" s="23"/>
      <c r="I249" s="23"/>
      <c r="J249" s="23"/>
      <c r="K249" s="23"/>
      <c r="L249" s="23"/>
    </row>
    <row r="250" spans="1:12" ht="12" customHeight="1">
      <c r="A250" s="11"/>
      <c r="B250" s="23"/>
      <c r="C250" s="23"/>
      <c r="D250" s="23"/>
      <c r="E250" s="27"/>
      <c r="F250" s="23"/>
      <c r="G250" s="23"/>
      <c r="H250" s="23"/>
      <c r="I250" s="23"/>
      <c r="J250" s="23"/>
      <c r="K250" s="23"/>
      <c r="L250" s="23"/>
    </row>
    <row r="251" spans="1:12" ht="12" customHeight="1">
      <c r="A251" s="11"/>
      <c r="B251" s="23"/>
      <c r="C251" s="23"/>
      <c r="D251" s="23"/>
      <c r="E251" s="27"/>
      <c r="F251" s="23"/>
      <c r="G251" s="23"/>
      <c r="H251" s="23"/>
      <c r="I251" s="23"/>
      <c r="J251" s="23"/>
      <c r="K251" s="23"/>
      <c r="L251" s="23"/>
    </row>
    <row r="252" spans="1:12" ht="12" customHeight="1">
      <c r="A252" s="11"/>
      <c r="B252" s="23"/>
      <c r="C252" s="23"/>
      <c r="D252" s="23"/>
      <c r="E252" s="27"/>
      <c r="F252" s="23"/>
      <c r="G252" s="23"/>
      <c r="H252" s="23"/>
      <c r="I252" s="23"/>
      <c r="J252" s="23"/>
      <c r="K252" s="23"/>
      <c r="L252" s="23"/>
    </row>
    <row r="253" spans="1:12" ht="12" customHeight="1">
      <c r="A253" s="11"/>
      <c r="B253" s="23"/>
      <c r="C253" s="23"/>
      <c r="D253" s="23"/>
      <c r="E253" s="27"/>
      <c r="F253" s="23"/>
      <c r="G253" s="23"/>
      <c r="H253" s="23"/>
      <c r="I253" s="23"/>
      <c r="J253" s="23"/>
      <c r="K253" s="23"/>
      <c r="L253" s="23"/>
    </row>
    <row r="254" spans="1:12" ht="12" customHeight="1">
      <c r="A254" s="11"/>
      <c r="B254" s="14"/>
      <c r="C254" s="23"/>
      <c r="D254" s="14"/>
      <c r="E254" s="27"/>
      <c r="F254" s="65"/>
      <c r="G254" s="65"/>
      <c r="H254" s="65"/>
      <c r="I254" s="23"/>
      <c r="J254" s="23"/>
      <c r="K254" s="23"/>
      <c r="L254" s="23"/>
    </row>
    <row r="255" spans="1:12" ht="12" customHeight="1">
      <c r="A255" s="11"/>
      <c r="B255" s="256"/>
      <c r="C255" s="256"/>
      <c r="D255" s="256"/>
      <c r="E255" s="256"/>
      <c r="F255" s="256"/>
      <c r="G255" s="256"/>
      <c r="H255" s="256"/>
      <c r="I255" s="256"/>
      <c r="J255" s="256"/>
      <c r="K255" s="256"/>
      <c r="L255" s="256"/>
    </row>
    <row r="256" spans="1:12" ht="12" customHeight="1">
      <c r="A256" s="57"/>
      <c r="B256" s="25"/>
      <c r="C256" s="25"/>
      <c r="D256" s="25"/>
      <c r="E256" s="25"/>
      <c r="F256" s="25"/>
      <c r="G256" s="25"/>
      <c r="H256" s="25"/>
      <c r="I256" s="25"/>
      <c r="J256" s="57"/>
      <c r="K256" s="57"/>
      <c r="L256" s="25"/>
    </row>
    <row r="257" spans="1:12" ht="12" customHeight="1">
      <c r="A257" s="57"/>
      <c r="B257" s="25"/>
      <c r="C257" s="25"/>
      <c r="D257" s="25"/>
      <c r="E257" s="25"/>
      <c r="F257" s="25"/>
      <c r="G257" s="25"/>
      <c r="H257" s="25"/>
      <c r="I257" s="25"/>
      <c r="J257" s="25"/>
      <c r="K257" s="57"/>
      <c r="L257" s="25"/>
    </row>
    <row r="258" spans="1:12" ht="12" customHeight="1">
      <c r="A258" s="57"/>
      <c r="B258" s="25"/>
      <c r="C258" s="25"/>
      <c r="D258" s="25"/>
      <c r="E258" s="25"/>
      <c r="F258" s="25"/>
      <c r="G258" s="25"/>
      <c r="H258" s="25"/>
      <c r="I258" s="25"/>
      <c r="J258" s="25"/>
      <c r="K258" s="58"/>
      <c r="L258" s="25"/>
    </row>
    <row r="259" spans="1:12" ht="12" customHeight="1">
      <c r="A259" s="57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</row>
  </sheetData>
  <mergeCells count="41">
    <mergeCell ref="T186:AC186"/>
    <mergeCell ref="AD186:AK186"/>
    <mergeCell ref="A187:S187"/>
    <mergeCell ref="T187:AC187"/>
    <mergeCell ref="A1:M1"/>
    <mergeCell ref="A164:L165"/>
    <mergeCell ref="T20:AI21"/>
    <mergeCell ref="C39:R40"/>
    <mergeCell ref="T39:AI40"/>
    <mergeCell ref="C58:R59"/>
    <mergeCell ref="T58:AI59"/>
    <mergeCell ref="A2:AK2"/>
    <mergeCell ref="C20:R21"/>
    <mergeCell ref="B255:L255"/>
    <mergeCell ref="A202:L202"/>
    <mergeCell ref="A203:M203"/>
    <mergeCell ref="A204:M204"/>
    <mergeCell ref="A205:L206"/>
    <mergeCell ref="A228:L229"/>
    <mergeCell ref="U198:AD200"/>
    <mergeCell ref="AE198:AK198"/>
    <mergeCell ref="A199:T199"/>
    <mergeCell ref="AE199:AK200"/>
    <mergeCell ref="A200:T200"/>
    <mergeCell ref="A198:T198"/>
    <mergeCell ref="A195:S195"/>
    <mergeCell ref="T195:AC195"/>
    <mergeCell ref="AD195:AK195"/>
    <mergeCell ref="A185:S185"/>
    <mergeCell ref="A197:AK197"/>
    <mergeCell ref="A196:S196"/>
    <mergeCell ref="T196:AC196"/>
    <mergeCell ref="AD196:AK196"/>
    <mergeCell ref="A194:S194"/>
    <mergeCell ref="T194:AC194"/>
    <mergeCell ref="AD194:AK194"/>
    <mergeCell ref="A188:AK188"/>
    <mergeCell ref="T185:AC185"/>
    <mergeCell ref="AD187:AK187"/>
    <mergeCell ref="AD185:AK185"/>
    <mergeCell ref="A186:S186"/>
  </mergeCells>
  <phoneticPr fontId="5" type="noConversion"/>
  <pageMargins left="0.62992125984251968" right="0.35433070866141736" top="0.59055118110236227" bottom="0.43307086614173229" header="0" footer="0"/>
  <pageSetup scale="93" orientation="portrait" r:id="rId1"/>
  <headerFooter alignWithMargins="0">
    <oddFooter>&amp;L&amp;"Arial,Negrita"&amp;7Lic. Marco A. Hernández Medina&amp;C&amp;"Arial,Negrita"&amp;7Avalúo de Inmueble&amp;R&amp;"Arial,Negrita"&amp;7Corredor  Público No.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AREAS POR NIVEL</vt:lpstr>
      <vt:lpstr>FORMATO AVALUO JCSM</vt:lpstr>
      <vt:lpstr>FOTOS</vt:lpstr>
      <vt:lpstr>'AREAS POR NIVEL'!Área_de_impresión</vt:lpstr>
      <vt:lpstr>'FORMATO AVALUO JCSM'!Área_de_impresión</vt:lpstr>
      <vt:lpstr>FOTOS!Área_de_impresión</vt:lpstr>
      <vt:lpstr>'AREAS POR NIVEL'!Títulos_a_imprimir</vt:lpstr>
      <vt:lpstr>'FORMATO AVALUO JCSM'!Títulos_a_imprimir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Ing. Madera</cp:lastModifiedBy>
  <cp:lastPrinted>2024-10-24T08:16:11Z</cp:lastPrinted>
  <dcterms:created xsi:type="dcterms:W3CDTF">2001-09-26T20:47:35Z</dcterms:created>
  <dcterms:modified xsi:type="dcterms:W3CDTF">2024-10-25T23:26:09Z</dcterms:modified>
</cp:coreProperties>
</file>