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FER FER\costos fer\"/>
    </mc:Choice>
  </mc:AlternateContent>
  <bookViews>
    <workbookView xWindow="0" yWindow="0" windowWidth="23040" windowHeight="8496"/>
  </bookViews>
  <sheets>
    <sheet name="BA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" i="1" l="1" a="1"/>
  <c r="D50" i="1" s="1"/>
  <c r="H47" i="1"/>
  <c r="F50" i="1" l="1"/>
  <c r="H50" i="1" s="1"/>
  <c r="E50" i="1"/>
  <c r="D7" i="1" l="1" a="1"/>
  <c r="D7" i="1" s="1"/>
  <c r="D32" i="1" a="1"/>
  <c r="E32" i="1" s="1"/>
  <c r="C36" i="1"/>
  <c r="D36" i="1"/>
  <c r="G36" i="1"/>
  <c r="C37" i="1"/>
  <c r="D37" i="1"/>
  <c r="G37" i="1"/>
  <c r="C38" i="1"/>
  <c r="D38" i="1"/>
  <c r="G38" i="1"/>
  <c r="C39" i="1"/>
  <c r="D39" i="1"/>
  <c r="C40" i="1"/>
  <c r="D40" i="1"/>
  <c r="D44" i="1" a="1"/>
  <c r="F44" i="1" s="1"/>
  <c r="H44" i="1" s="1"/>
  <c r="D45" i="1" a="1"/>
  <c r="F45" i="1" s="1"/>
  <c r="H45" i="1" s="1"/>
  <c r="D46" i="1" a="1"/>
  <c r="D46" i="1" s="1"/>
  <c r="D48" i="1" a="1"/>
  <c r="E48" i="1" s="1"/>
  <c r="D51" i="1" a="1"/>
  <c r="F51" i="1" s="1"/>
  <c r="H51" i="1" s="1"/>
  <c r="F53" i="1" s="1"/>
  <c r="C53" i="1"/>
  <c r="D53" i="1"/>
  <c r="G53" i="1"/>
  <c r="C54" i="1"/>
  <c r="D54" i="1"/>
  <c r="G54" i="1"/>
  <c r="C55" i="1"/>
  <c r="D55" i="1"/>
  <c r="G55" i="1"/>
  <c r="C56" i="1"/>
  <c r="D56" i="1"/>
  <c r="C57" i="1"/>
  <c r="D57" i="1"/>
  <c r="D59" i="1" a="1"/>
  <c r="D59" i="1" s="1"/>
  <c r="D20" i="1" a="1"/>
  <c r="D20" i="1" s="1"/>
  <c r="C22" i="1"/>
  <c r="D22" i="1"/>
  <c r="G22" i="1"/>
  <c r="C23" i="1"/>
  <c r="D23" i="1"/>
  <c r="G23" i="1"/>
  <c r="C24" i="1"/>
  <c r="D24" i="1"/>
  <c r="G24" i="1"/>
  <c r="C25" i="1"/>
  <c r="D25" i="1"/>
  <c r="C26" i="1"/>
  <c r="D26" i="1"/>
  <c r="D14" i="1"/>
  <c r="C14" i="1"/>
  <c r="D13" i="1"/>
  <c r="C13" i="1"/>
  <c r="G12" i="1"/>
  <c r="D12" i="1"/>
  <c r="C12" i="1"/>
  <c r="G11" i="1"/>
  <c r="D11" i="1"/>
  <c r="C11" i="1"/>
  <c r="G10" i="1"/>
  <c r="D10" i="1"/>
  <c r="C10" i="1"/>
  <c r="D8" i="1" a="1"/>
  <c r="F8" i="1" s="1"/>
  <c r="H8" i="1" s="1"/>
  <c r="F7" i="1" l="1"/>
  <c r="H7" i="1" s="1"/>
  <c r="F10" i="1" s="1"/>
  <c r="F11" i="1" s="1"/>
  <c r="E7" i="1"/>
  <c r="D48" i="1"/>
  <c r="F32" i="1"/>
  <c r="H32" i="1" s="1"/>
  <c r="E44" i="1"/>
  <c r="F46" i="1"/>
  <c r="H46" i="1" s="1"/>
  <c r="D44" i="1"/>
  <c r="D32" i="1"/>
  <c r="E46" i="1"/>
  <c r="F54" i="1"/>
  <c r="F55" i="1" s="1"/>
  <c r="H53" i="1"/>
  <c r="E51" i="1"/>
  <c r="D45" i="1"/>
  <c r="E45" i="1"/>
  <c r="D51" i="1"/>
  <c r="F59" i="1"/>
  <c r="H59" i="1" s="1"/>
  <c r="F48" i="1"/>
  <c r="H48" i="1" s="1"/>
  <c r="E59" i="1"/>
  <c r="E20" i="1"/>
  <c r="F20" i="1"/>
  <c r="H20" i="1" s="1"/>
  <c r="F22" i="1" s="1"/>
  <c r="F23" i="1" s="1"/>
  <c r="F24" i="1" s="1"/>
  <c r="D8" i="1"/>
  <c r="E8" i="1"/>
  <c r="H10" i="1" l="1"/>
  <c r="F12" i="1"/>
  <c r="F13" i="1" s="1"/>
  <c r="F14" i="1" s="1"/>
  <c r="H14" i="1" s="1"/>
  <c r="H11" i="1"/>
  <c r="F36" i="1"/>
  <c r="F37" i="1" s="1"/>
  <c r="H37" i="1" s="1"/>
  <c r="H54" i="1"/>
  <c r="H55" i="1"/>
  <c r="F56" i="1"/>
  <c r="F25" i="1"/>
  <c r="H24" i="1"/>
  <c r="H23" i="1"/>
  <c r="H22" i="1"/>
  <c r="H13" i="1" l="1"/>
  <c r="H12" i="1"/>
  <c r="F38" i="1"/>
  <c r="H36" i="1"/>
  <c r="H56" i="1"/>
  <c r="F57" i="1"/>
  <c r="H57" i="1" s="1"/>
  <c r="F26" i="1"/>
  <c r="H26" i="1" s="1"/>
  <c r="H25" i="1"/>
  <c r="H6" i="1" l="1"/>
  <c r="H38" i="1"/>
  <c r="F39" i="1"/>
  <c r="H19" i="1"/>
  <c r="H43" i="1"/>
  <c r="H39" i="1" l="1"/>
  <c r="F40" i="1"/>
  <c r="H40" i="1" s="1"/>
  <c r="H30" i="1" l="1"/>
</calcChain>
</file>

<file path=xl/sharedStrings.xml><?xml version="1.0" encoding="utf-8"?>
<sst xmlns="http://schemas.openxmlformats.org/spreadsheetml/2006/main" count="60" uniqueCount="34">
  <si>
    <t>ANALISIS DE BASICOS (AUXILIARES)</t>
  </si>
  <si>
    <t>CLAVE PU</t>
  </si>
  <si>
    <t>CONCEPTO</t>
  </si>
  <si>
    <t>CLAVE INSUMO</t>
  </si>
  <si>
    <t>DESCRIPCION</t>
  </si>
  <si>
    <t>UNIDAD</t>
  </si>
  <si>
    <t>PRECIO</t>
  </si>
  <si>
    <t>CANT</t>
  </si>
  <si>
    <t>IMPORTE</t>
  </si>
  <si>
    <t>BA001</t>
  </si>
  <si>
    <t>m3</t>
  </si>
  <si>
    <t>CEM</t>
  </si>
  <si>
    <t>ARENA</t>
  </si>
  <si>
    <t>AGUA</t>
  </si>
  <si>
    <t>MO012</t>
  </si>
  <si>
    <t>%MO</t>
  </si>
  <si>
    <t>MQ001</t>
  </si>
  <si>
    <t>BA002</t>
  </si>
  <si>
    <t>G3/4</t>
  </si>
  <si>
    <t>m2</t>
  </si>
  <si>
    <t>.</t>
  </si>
  <si>
    <t xml:space="preserve">INCERTAR FILAS NECESARIAS ARRIBA </t>
  </si>
  <si>
    <t>Despalme de 20 cm de espesor a mano en terreno tipo A, desperdiciando el material para desplante de terraplenes acarreo libre a 20 m</t>
  </si>
  <si>
    <t>MO001</t>
  </si>
  <si>
    <t xml:space="preserve">DOS PEONES </t>
  </si>
  <si>
    <t xml:space="preserve"> LIMPIA, TRAZO Y NIVELACION DEL TERRENO, INCLUYE: RETIRO DE MALEZA Y EXCEDENTE DE MATERIAL EN TERRENO, COLOCACION DE PUENTES Y REFERENCIAS, MATERIALES, MANO DE OBRA, HERRAMIENTA, CAL, HILOS. </t>
  </si>
  <si>
    <t>se avientan aprox 30 m2 de limpieza y trazo por jornada</t>
  </si>
  <si>
    <t>se avientan dos peones 25m2</t>
  </si>
  <si>
    <t>Relleno con material inerte (tepetate) en capas de 20 cm de espesor, compactado conn  compactador manual pizon incluye acarreos hasta el lugar de la obra y todo lo necesario para su correcta ejecución</t>
  </si>
  <si>
    <t xml:space="preserve">se  8 m3 de limpika </t>
  </si>
  <si>
    <t>MALLAELE</t>
  </si>
  <si>
    <t>MALLA ELECTROSOLDADA 6-6/10-10</t>
  </si>
  <si>
    <t>M2</t>
  </si>
  <si>
    <t>PISO DE 10 CM DE ESPESOR DE CONCRETO HECHO EN OBRA F'C=150KG/CM2, TMA 19 MM GRAVA COLOR GRIS TRITURADA NO ACANTERADA, ACABADO PULIDO RAYADO CON BROCHA DE PELO, MODULACION DE ACUERDO A PROYECTO, INCLUYE: EQUIPO NECESARIO PARA SU EXTENDIDO Y NIVELADO, COLADO, CIMBRADO, VIBRADO, CURADO CON MEMBRANA BASE AGUA, CALZADO, ACARREOS DENTRO DE LA OBRA, ELEVACIONES, ALTURAS DE ACUERDO A PROYECTO, LIMPIEZAS GRUESAS.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</si>
</sst>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7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horizontal="center"/>
    </xf>
    <xf numFmtId="4" fontId="1" fillId="0" borderId="1" xfId="0" applyNumberFormat="1" applyFont="1" applyBorder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4" fontId="1" fillId="0" borderId="0" xfId="0" applyNumberFormat="1" applyFont="1" applyAlignment="1">
      <alignment vertical="center"/>
    </xf>
    <xf numFmtId="4" fontId="0" fillId="0" borderId="0" xfId="0" applyNumberFormat="1" applyAlignment="1">
      <alignment vertical="top"/>
    </xf>
    <xf numFmtId="4" fontId="0" fillId="0" borderId="0" xfId="0" applyNumberFormat="1" applyAlignment="1">
      <alignment horizontal="center" vertical="top"/>
    </xf>
    <xf numFmtId="4" fontId="2" fillId="0" borderId="0" xfId="0" applyNumberFormat="1" applyFont="1" applyAlignment="1">
      <alignment vertical="top"/>
    </xf>
    <xf numFmtId="4" fontId="3" fillId="0" borderId="0" xfId="0" applyNumberFormat="1" applyFont="1"/>
    <xf numFmtId="4" fontId="3" fillId="0" borderId="0" xfId="0" applyNumberFormat="1" applyFont="1" applyAlignment="1">
      <alignment horizontal="center"/>
    </xf>
    <xf numFmtId="4" fontId="0" fillId="2" borderId="0" xfId="0" applyNumberFormat="1" applyFill="1"/>
    <xf numFmtId="4" fontId="3" fillId="2" borderId="0" xfId="0" applyNumberFormat="1" applyFont="1" applyFill="1"/>
    <xf numFmtId="4" fontId="3" fillId="2" borderId="0" xfId="0" applyNumberFormat="1" applyFont="1" applyFill="1" applyAlignment="1">
      <alignment horizontal="center"/>
    </xf>
    <xf numFmtId="4" fontId="2" fillId="2" borderId="0" xfId="0" applyNumberFormat="1" applyFont="1" applyFill="1"/>
    <xf numFmtId="4" fontId="0" fillId="0" borderId="2" xfId="0" applyNumberFormat="1" applyBorder="1"/>
    <xf numFmtId="4" fontId="0" fillId="0" borderId="0" xfId="0" applyNumberForma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109513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94460" cy="6606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ERNANDAJANETZULOAGABAS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-PRE"/>
      <sheetName val="PRE"/>
      <sheetName val="PU"/>
      <sheetName val="MA"/>
      <sheetName val="MO"/>
      <sheetName val="MQ"/>
      <sheetName val="BA"/>
      <sheetName val="k"/>
    </sheetNames>
    <sheetDataSet>
      <sheetData sheetId="0"/>
      <sheetData sheetId="1"/>
      <sheetData sheetId="2"/>
      <sheetData sheetId="3">
        <row r="6">
          <cell r="A6" t="str">
            <v>CAL</v>
          </cell>
          <cell r="B6" t="str">
            <v>CAL</v>
          </cell>
          <cell r="C6" t="str">
            <v>Kg</v>
          </cell>
          <cell r="D6">
            <v>2</v>
          </cell>
        </row>
        <row r="7">
          <cell r="A7" t="str">
            <v>MAD</v>
          </cell>
          <cell r="B7" t="str">
            <v>MADERA DE PINO DE TERCERA</v>
          </cell>
          <cell r="C7" t="str">
            <v>Pt</v>
          </cell>
          <cell r="D7">
            <v>10</v>
          </cell>
        </row>
        <row r="8">
          <cell r="A8" t="str">
            <v>CLAVO</v>
          </cell>
          <cell r="B8" t="str">
            <v>CLAVO</v>
          </cell>
          <cell r="C8" t="str">
            <v>Kg</v>
          </cell>
          <cell r="D8">
            <v>36</v>
          </cell>
        </row>
        <row r="9">
          <cell r="A9" t="str">
            <v>PBRAZA</v>
          </cell>
          <cell r="B9" t="str">
            <v>PIEDRA BRAZA L.A.B. EN OBRA</v>
          </cell>
          <cell r="C9" t="str">
            <v>m3</v>
          </cell>
          <cell r="D9">
            <v>450</v>
          </cell>
        </row>
        <row r="10">
          <cell r="A10" t="str">
            <v>CEM</v>
          </cell>
          <cell r="B10" t="str">
            <v>CEMENTO GRIS EN SACO</v>
          </cell>
          <cell r="C10" t="str">
            <v>Ton</v>
          </cell>
          <cell r="D10">
            <v>2500</v>
          </cell>
        </row>
        <row r="11">
          <cell r="A11" t="str">
            <v>ARENA</v>
          </cell>
          <cell r="B11" t="str">
            <v>ARENA DE RIO L.A.B. EN OBRA</v>
          </cell>
          <cell r="C11" t="str">
            <v>m3</v>
          </cell>
          <cell r="D11">
            <v>500</v>
          </cell>
        </row>
        <row r="12">
          <cell r="A12" t="str">
            <v>AGUA</v>
          </cell>
          <cell r="B12" t="str">
            <v>AGUA EN PIPA</v>
          </cell>
          <cell r="C12" t="str">
            <v>m3</v>
          </cell>
          <cell r="D12">
            <v>20</v>
          </cell>
        </row>
        <row r="13">
          <cell r="A13" t="str">
            <v>G3/4</v>
          </cell>
          <cell r="B13" t="str">
            <v>GRAVA DE 3/4</v>
          </cell>
          <cell r="C13" t="str">
            <v>m3</v>
          </cell>
          <cell r="D13">
            <v>600</v>
          </cell>
        </row>
        <row r="14">
          <cell r="A14" t="str">
            <v>VAR</v>
          </cell>
          <cell r="B14" t="str">
            <v>VARILLA CORRUGADA</v>
          </cell>
          <cell r="C14" t="str">
            <v>Kg</v>
          </cell>
          <cell r="D14">
            <v>18</v>
          </cell>
        </row>
        <row r="15">
          <cell r="A15" t="str">
            <v>ALAM</v>
          </cell>
          <cell r="B15" t="str">
            <v>ALAMBRE RECOCIDO</v>
          </cell>
          <cell r="C15" t="str">
            <v>Kg</v>
          </cell>
          <cell r="D15">
            <v>22</v>
          </cell>
        </row>
        <row r="16">
          <cell r="A16" t="str">
            <v>CURA</v>
          </cell>
          <cell r="B16" t="str">
            <v>CURACRETO</v>
          </cell>
          <cell r="C16" t="str">
            <v>Lt</v>
          </cell>
          <cell r="D16">
            <v>45</v>
          </cell>
        </row>
        <row r="17">
          <cell r="A17" t="str">
            <v>DESMOL</v>
          </cell>
          <cell r="B17" t="str">
            <v>DESMOLDANTE</v>
          </cell>
          <cell r="C17" t="str">
            <v>LT</v>
          </cell>
          <cell r="D17">
            <v>97.73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4">
        <row r="6">
          <cell r="A6" t="str">
            <v>MO001</v>
          </cell>
          <cell r="B6" t="str">
            <v>ALBAÑIL, OFICIAL</v>
          </cell>
          <cell r="C6" t="str">
            <v>JOR</v>
          </cell>
          <cell r="D6">
            <v>816.79</v>
          </cell>
        </row>
        <row r="7">
          <cell r="A7" t="str">
            <v>MO002</v>
          </cell>
          <cell r="B7" t="str">
            <v xml:space="preserve">AYUDANTE GENERAL </v>
          </cell>
          <cell r="C7" t="str">
            <v>JOR</v>
          </cell>
          <cell r="D7">
            <v>620.70000000000005</v>
          </cell>
        </row>
        <row r="8">
          <cell r="A8" t="str">
            <v>MO003</v>
          </cell>
          <cell r="B8" t="str">
            <v>AZULEJERO, OFICIAL</v>
          </cell>
          <cell r="C8" t="str">
            <v>JOR</v>
          </cell>
          <cell r="D8">
            <v>864.16</v>
          </cell>
        </row>
        <row r="9">
          <cell r="A9" t="str">
            <v>MO004</v>
          </cell>
          <cell r="B9" t="str">
            <v>CARPINTERO DE OBRA NEGRA, OFICIAL</v>
          </cell>
          <cell r="C9" t="str">
            <v>JOR</v>
          </cell>
          <cell r="D9">
            <v>881.24</v>
          </cell>
        </row>
        <row r="10">
          <cell r="A10" t="str">
            <v>MO005</v>
          </cell>
          <cell r="B10" t="str">
            <v>CHOFER DE CAMION</v>
          </cell>
          <cell r="C10" t="str">
            <v>JOR</v>
          </cell>
          <cell r="D10">
            <v>762.57</v>
          </cell>
        </row>
        <row r="11">
          <cell r="A11" t="str">
            <v>MO006</v>
          </cell>
          <cell r="B11" t="str">
            <v>ELECTRICISTA OFICIAL</v>
          </cell>
          <cell r="C11" t="str">
            <v>JOR</v>
          </cell>
          <cell r="D11">
            <v>864.16</v>
          </cell>
        </row>
        <row r="12">
          <cell r="A12" t="str">
            <v>MO007</v>
          </cell>
          <cell r="B12" t="str">
            <v>ENCARGADO DE BODEGA Y/O ALMACEN</v>
          </cell>
          <cell r="C12" t="str">
            <v>JOR</v>
          </cell>
          <cell r="D12">
            <v>623.02</v>
          </cell>
        </row>
        <row r="13">
          <cell r="A13" t="str">
            <v>MO008</v>
          </cell>
          <cell r="B13" t="str">
            <v>FIERRERO OBRA NEGRA  OFICIAL</v>
          </cell>
          <cell r="C13" t="str">
            <v>JOR</v>
          </cell>
          <cell r="D13">
            <v>881.24</v>
          </cell>
        </row>
        <row r="14">
          <cell r="A14" t="str">
            <v>MO009</v>
          </cell>
          <cell r="B14" t="str">
            <v>HERRERO, OFICIAL</v>
          </cell>
          <cell r="C14" t="str">
            <v>JOR</v>
          </cell>
          <cell r="D14">
            <v>915.64</v>
          </cell>
        </row>
        <row r="15">
          <cell r="A15" t="str">
            <v>MO010</v>
          </cell>
          <cell r="B15" t="str">
            <v>OPERADOR DE EQUIPO PESADO</v>
          </cell>
          <cell r="C15" t="str">
            <v>JOR</v>
          </cell>
          <cell r="D15">
            <v>989.49</v>
          </cell>
        </row>
        <row r="16">
          <cell r="A16" t="str">
            <v>MO011</v>
          </cell>
          <cell r="B16" t="str">
            <v>OPERADOR DE MOTOCOMFORMADORA</v>
          </cell>
          <cell r="C16" t="str">
            <v>JOR</v>
          </cell>
          <cell r="D16">
            <v>1235.4100000000001</v>
          </cell>
        </row>
        <row r="17">
          <cell r="A17" t="str">
            <v>MO012</v>
          </cell>
          <cell r="B17" t="str">
            <v>PEON</v>
          </cell>
          <cell r="C17" t="str">
            <v>JOR</v>
          </cell>
          <cell r="D17">
            <v>592.9</v>
          </cell>
        </row>
        <row r="18">
          <cell r="A18" t="str">
            <v>MO013</v>
          </cell>
          <cell r="B18" t="str">
            <v>PINTOR, OFICIAL</v>
          </cell>
          <cell r="C18" t="str">
            <v>JOR</v>
          </cell>
          <cell r="D18">
            <v>816.76</v>
          </cell>
        </row>
        <row r="19">
          <cell r="A19" t="str">
            <v>MO014</v>
          </cell>
          <cell r="B19" t="str">
            <v>PLOMERO, OFICIAL</v>
          </cell>
          <cell r="C19" t="str">
            <v>JOR</v>
          </cell>
          <cell r="D19">
            <v>849.19</v>
          </cell>
        </row>
        <row r="20">
          <cell r="A20" t="str">
            <v>MO015</v>
          </cell>
          <cell r="B20" t="str">
            <v>VELADOR</v>
          </cell>
          <cell r="C20" t="str">
            <v>JOR</v>
          </cell>
          <cell r="D20">
            <v>613.32000000000005</v>
          </cell>
        </row>
        <row r="21">
          <cell r="A21" t="str">
            <v>MO016</v>
          </cell>
          <cell r="B21" t="str">
            <v>YESERO, OFICIAL</v>
          </cell>
          <cell r="C21" t="str">
            <v>JOR</v>
          </cell>
          <cell r="D21">
            <v>884.29</v>
          </cell>
        </row>
        <row r="22">
          <cell r="A22" t="str">
            <v>MO017</v>
          </cell>
          <cell r="B22" t="str">
            <v>TOPOGRAFO</v>
          </cell>
          <cell r="C22" t="str">
            <v>JOR</v>
          </cell>
          <cell r="D22">
            <v>1014.72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5">
        <row r="6">
          <cell r="A6" t="str">
            <v>MQ001</v>
          </cell>
          <cell r="B6" t="str">
            <v>REVOLVEDORA 1 SACO</v>
          </cell>
          <cell r="C6" t="str">
            <v>Hr</v>
          </cell>
          <cell r="D6">
            <v>250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6"/>
      <sheetData sheetId="7">
        <row r="10">
          <cell r="A10" t="str">
            <v>HE001</v>
          </cell>
          <cell r="B10" t="str">
            <v>HERRAMIENTA MENOR</v>
          </cell>
          <cell r="D10">
            <v>0.03</v>
          </cell>
        </row>
        <row r="11">
          <cell r="A11" t="str">
            <v>HE002</v>
          </cell>
          <cell r="B11" t="str">
            <v>MANDO INTERMEDIO</v>
          </cell>
          <cell r="D11">
            <v>0.1</v>
          </cell>
        </row>
        <row r="12">
          <cell r="A12" t="str">
            <v>HE003</v>
          </cell>
          <cell r="B12" t="str">
            <v>EQUIPO DE SEGURIDAD</v>
          </cell>
          <cell r="D12">
            <v>0.01</v>
          </cell>
        </row>
        <row r="13">
          <cell r="A13" t="str">
            <v>HE004</v>
          </cell>
          <cell r="B13" t="str">
            <v>PRESTACIONES S.S.</v>
          </cell>
        </row>
        <row r="14">
          <cell r="A14" t="str">
            <v>HE005</v>
          </cell>
          <cell r="B14" t="str">
            <v>IMPUESTO SOBRE NOMINA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64"/>
  <sheetViews>
    <sheetView tabSelected="1" zoomScale="90" workbookViewId="0">
      <pane xSplit="8" ySplit="5" topLeftCell="I62" activePane="bottomRight" state="frozen"/>
      <selection pane="topRight" activeCell="I1" sqref="I1"/>
      <selection pane="bottomLeft" activeCell="A6" sqref="A6"/>
      <selection pane="bottomRight" activeCell="K52" sqref="K52"/>
    </sheetView>
  </sheetViews>
  <sheetFormatPr baseColWidth="10" defaultColWidth="12.88671875" defaultRowHeight="14.4" x14ac:dyDescent="0.3"/>
  <cols>
    <col min="1" max="2" width="12.88671875" style="1"/>
    <col min="3" max="3" width="14.88671875" style="1" bestFit="1" customWidth="1"/>
    <col min="4" max="4" width="48.88671875" style="1" customWidth="1"/>
    <col min="5" max="5" width="12.88671875" style="2"/>
    <col min="6" max="16384" width="12.88671875" style="1"/>
  </cols>
  <sheetData>
    <row r="2" spans="1:9" x14ac:dyDescent="0.3">
      <c r="E2" s="2" t="s">
        <v>0</v>
      </c>
    </row>
    <row r="5" spans="1:9" s="5" customFormat="1" ht="28.2" customHeight="1" thickBot="1" x14ac:dyDescent="0.35">
      <c r="A5" s="3" t="s">
        <v>1</v>
      </c>
      <c r="B5" s="3" t="s">
        <v>2</v>
      </c>
      <c r="C5" s="3" t="s">
        <v>3</v>
      </c>
      <c r="D5" s="3" t="s">
        <v>4</v>
      </c>
      <c r="E5" s="4" t="s">
        <v>5</v>
      </c>
      <c r="F5" s="3" t="s">
        <v>6</v>
      </c>
      <c r="G5" s="3" t="s">
        <v>7</v>
      </c>
      <c r="H5" s="3" t="s">
        <v>8</v>
      </c>
    </row>
    <row r="6" spans="1:9" s="6" customFormat="1" ht="47.4" customHeight="1" x14ac:dyDescent="0.3">
      <c r="A6" s="6" t="s">
        <v>9</v>
      </c>
      <c r="D6" s="16" t="s">
        <v>25</v>
      </c>
      <c r="E6" s="7" t="s">
        <v>19</v>
      </c>
      <c r="H6" s="8">
        <f>SUM(H7:H15)</f>
        <v>44.831868</v>
      </c>
    </row>
    <row r="7" spans="1:9" s="6" customFormat="1" ht="28.2" customHeight="1" x14ac:dyDescent="0.3">
      <c r="C7" s="6" t="s">
        <v>23</v>
      </c>
      <c r="D7" s="9" t="str">
        <f t="array" ref="D7:F7">IFERROR(VLOOKUP(C7,[1]MA!$A$6:$D$26,{2,3,4},0),IFERROR(VLOOKUP(C7,[1]MO!$A$6:$D$26,{2,3,4},0),IFERROR(VLOOKUP(C7,[1]MQ!$A$6:$D$26,{2,3,4},0),IFERROR(VLOOKUP(C7,BA!$A$6:$H$164,{2,5,8},0),{"No encontrado","X","X"}))))</f>
        <v>ALBAÑIL, OFICIAL</v>
      </c>
      <c r="E7" s="10" t="str">
        <v>JOR</v>
      </c>
      <c r="F7" s="9">
        <v>816.79</v>
      </c>
      <c r="G7" s="1">
        <v>0.03</v>
      </c>
      <c r="H7" s="9">
        <f>G7*F7</f>
        <v>24.503699999999998</v>
      </c>
      <c r="I7" s="6" t="s">
        <v>26</v>
      </c>
    </row>
    <row r="8" spans="1:9" x14ac:dyDescent="0.3">
      <c r="C8" s="1" t="s">
        <v>14</v>
      </c>
      <c r="D8" s="9" t="str">
        <f t="array" ref="D8:F8">IFERROR(VLOOKUP(C8,[1]MA!$A$6:$D$26,{2,3,4},0),IFERROR(VLOOKUP(C8,[1]MO!$A$6:$D$26,{2,3,4},0),IFERROR(VLOOKUP(C8,[1]MQ!$A$6:$D$26,{2,3,4},0),IFERROR(VLOOKUP(C8,BA!$A$6:$H$164,{2,5,8},0),{"No encontrado","X","X"}))))</f>
        <v>PEON</v>
      </c>
      <c r="E8" s="10" t="str">
        <v>JOR</v>
      </c>
      <c r="F8" s="9">
        <v>592.9</v>
      </c>
      <c r="G8" s="1">
        <v>2.5000000000000001E-2</v>
      </c>
      <c r="H8" s="9">
        <f>G8*F8</f>
        <v>14.8225</v>
      </c>
    </row>
    <row r="9" spans="1:9" x14ac:dyDescent="0.3">
      <c r="D9" s="9"/>
      <c r="E9" s="10"/>
    </row>
    <row r="10" spans="1:9" x14ac:dyDescent="0.3">
      <c r="C10" s="11" t="str">
        <f>[1]k!$A$10</f>
        <v>HE001</v>
      </c>
      <c r="D10" s="12" t="str">
        <f>[1]k!$B$10</f>
        <v>HERRAMIENTA MENOR</v>
      </c>
      <c r="E10" s="13" t="s">
        <v>15</v>
      </c>
      <c r="F10" s="14">
        <f>SUM(H7:H8)</f>
        <v>39.3262</v>
      </c>
      <c r="G10" s="12">
        <f>[1]k!$D$10</f>
        <v>0.03</v>
      </c>
      <c r="H10" s="12">
        <f>G10*F10</f>
        <v>1.179786</v>
      </c>
    </row>
    <row r="11" spans="1:9" x14ac:dyDescent="0.3">
      <c r="C11" s="11" t="str">
        <f>[1]k!$A$11</f>
        <v>HE002</v>
      </c>
      <c r="D11" s="12" t="str">
        <f>[1]k!$B$11</f>
        <v>MANDO INTERMEDIO</v>
      </c>
      <c r="E11" s="13" t="s">
        <v>15</v>
      </c>
      <c r="F11" s="12">
        <f>F10</f>
        <v>39.3262</v>
      </c>
      <c r="G11" s="12">
        <f>[1]k!$D$11</f>
        <v>0.1</v>
      </c>
      <c r="H11" s="12">
        <f>G11*F11</f>
        <v>3.93262</v>
      </c>
    </row>
    <row r="12" spans="1:9" x14ac:dyDescent="0.3">
      <c r="C12" s="11" t="str">
        <f>[1]k!$A$12</f>
        <v>HE003</v>
      </c>
      <c r="D12" s="12" t="str">
        <f>[1]k!$B$12</f>
        <v>EQUIPO DE SEGURIDAD</v>
      </c>
      <c r="E12" s="13" t="s">
        <v>15</v>
      </c>
      <c r="F12" s="12">
        <f t="shared" ref="F12:F14" si="0">F11</f>
        <v>39.3262</v>
      </c>
      <c r="G12" s="12">
        <f>[1]k!$D$12</f>
        <v>0.01</v>
      </c>
      <c r="H12" s="12">
        <f>G12*F12</f>
        <v>0.393262</v>
      </c>
    </row>
    <row r="13" spans="1:9" x14ac:dyDescent="0.3">
      <c r="C13" s="11" t="str">
        <f>[1]k!$A$13</f>
        <v>HE004</v>
      </c>
      <c r="D13" s="12" t="str">
        <f>[1]k!$B$13</f>
        <v>PRESTACIONES S.S.</v>
      </c>
      <c r="E13" s="13" t="s">
        <v>15</v>
      </c>
      <c r="F13" s="12">
        <f t="shared" si="0"/>
        <v>39.3262</v>
      </c>
      <c r="G13" s="12">
        <v>0</v>
      </c>
      <c r="H13" s="12">
        <f>G13*F13</f>
        <v>0</v>
      </c>
    </row>
    <row r="14" spans="1:9" x14ac:dyDescent="0.3">
      <c r="C14" s="11" t="str">
        <f>[1]k!$A$14</f>
        <v>HE005</v>
      </c>
      <c r="D14" s="12" t="str">
        <f>[1]k!$B$14</f>
        <v>IMPUESTO SOBRE NOMINA</v>
      </c>
      <c r="E14" s="13" t="s">
        <v>15</v>
      </c>
      <c r="F14" s="12">
        <f t="shared" si="0"/>
        <v>39.3262</v>
      </c>
      <c r="G14" s="12">
        <v>0</v>
      </c>
      <c r="H14" s="12">
        <f>G14*F14</f>
        <v>0</v>
      </c>
    </row>
    <row r="15" spans="1:9" x14ac:dyDescent="0.3">
      <c r="D15" s="9"/>
      <c r="E15" s="10"/>
      <c r="F15" s="9"/>
      <c r="H15" s="9"/>
    </row>
    <row r="19" spans="1:10" s="6" customFormat="1" ht="47.4" customHeight="1" x14ac:dyDescent="0.3">
      <c r="A19" s="6" t="s">
        <v>17</v>
      </c>
      <c r="D19" s="16" t="s">
        <v>22</v>
      </c>
      <c r="E19" s="7" t="s">
        <v>10</v>
      </c>
      <c r="H19" s="8">
        <f>SUM(H20:H27)</f>
        <v>81.108719999999991</v>
      </c>
    </row>
    <row r="20" spans="1:10" x14ac:dyDescent="0.3">
      <c r="C20" s="1" t="s">
        <v>14</v>
      </c>
      <c r="D20" s="9" t="str">
        <f t="array" ref="D20:F20">IFERROR(VLOOKUP(C20,[1]MA!$A$6:$D$26,{2,3,4},0),IFERROR(VLOOKUP(C20,[1]MO!$A$6:$D$26,{2,3,4},0),IFERROR(VLOOKUP(C20,[1]MQ!$A$6:$D$26,{2,3,4},0),IFERROR(VLOOKUP(C20,BA!$A$6:$H$164,{2,5,8},0),{"No encontrado","X","X"}))))</f>
        <v>PEON</v>
      </c>
      <c r="E20" s="10" t="str">
        <v>JOR</v>
      </c>
      <c r="F20" s="9">
        <v>592.9</v>
      </c>
      <c r="G20" s="1">
        <v>0.12</v>
      </c>
      <c r="H20" s="9">
        <f t="shared" ref="H20" si="1">G20*F20</f>
        <v>71.147999999999996</v>
      </c>
      <c r="I20" s="1" t="s">
        <v>29</v>
      </c>
    </row>
    <row r="21" spans="1:10" x14ac:dyDescent="0.3">
      <c r="D21" s="9"/>
      <c r="E21" s="10"/>
      <c r="F21" s="9"/>
      <c r="H21" s="9"/>
    </row>
    <row r="22" spans="1:10" x14ac:dyDescent="0.3">
      <c r="C22" s="11" t="str">
        <f>[1]k!$A$10</f>
        <v>HE001</v>
      </c>
      <c r="D22" s="12" t="str">
        <f>[1]k!$B$10</f>
        <v>HERRAMIENTA MENOR</v>
      </c>
      <c r="E22" s="13" t="s">
        <v>15</v>
      </c>
      <c r="F22" s="14">
        <f>SUM(H20:H20)</f>
        <v>71.147999999999996</v>
      </c>
      <c r="G22" s="12">
        <f>[1]k!$D$10</f>
        <v>0.03</v>
      </c>
      <c r="H22" s="12">
        <f>G22*F22</f>
        <v>2.1344399999999997</v>
      </c>
    </row>
    <row r="23" spans="1:10" x14ac:dyDescent="0.3">
      <c r="C23" s="11" t="str">
        <f>[1]k!$A$11</f>
        <v>HE002</v>
      </c>
      <c r="D23" s="12" t="str">
        <f>[1]k!$B$11</f>
        <v>MANDO INTERMEDIO</v>
      </c>
      <c r="E23" s="13" t="s">
        <v>15</v>
      </c>
      <c r="F23" s="12">
        <f>F22</f>
        <v>71.147999999999996</v>
      </c>
      <c r="G23" s="12">
        <f>[1]k!$D$11</f>
        <v>0.1</v>
      </c>
      <c r="H23" s="12">
        <f>G23*F23</f>
        <v>7.1147999999999998</v>
      </c>
    </row>
    <row r="24" spans="1:10" x14ac:dyDescent="0.3">
      <c r="C24" s="11" t="str">
        <f>[1]k!$A$12</f>
        <v>HE003</v>
      </c>
      <c r="D24" s="12" t="str">
        <f>[1]k!$B$12</f>
        <v>EQUIPO DE SEGURIDAD</v>
      </c>
      <c r="E24" s="13" t="s">
        <v>15</v>
      </c>
      <c r="F24" s="12">
        <f t="shared" ref="F24:F26" si="2">F23</f>
        <v>71.147999999999996</v>
      </c>
      <c r="G24" s="12">
        <f>[1]k!$D$12</f>
        <v>0.01</v>
      </c>
      <c r="H24" s="12">
        <f>G24*F24</f>
        <v>0.71148</v>
      </c>
    </row>
    <row r="25" spans="1:10" x14ac:dyDescent="0.3">
      <c r="C25" s="11" t="str">
        <f>[1]k!$A$13</f>
        <v>HE004</v>
      </c>
      <c r="D25" s="12" t="str">
        <f>[1]k!$B$13</f>
        <v>PRESTACIONES S.S.</v>
      </c>
      <c r="E25" s="13" t="s">
        <v>15</v>
      </c>
      <c r="F25" s="12">
        <f t="shared" si="2"/>
        <v>71.147999999999996</v>
      </c>
      <c r="G25" s="12">
        <v>0</v>
      </c>
      <c r="H25" s="12">
        <f>G25*F25</f>
        <v>0</v>
      </c>
    </row>
    <row r="26" spans="1:10" x14ac:dyDescent="0.3">
      <c r="C26" s="11" t="str">
        <f>[1]k!$A$14</f>
        <v>HE005</v>
      </c>
      <c r="D26" s="12" t="str">
        <f>[1]k!$B$14</f>
        <v>IMPUESTO SOBRE NOMINA</v>
      </c>
      <c r="E26" s="13" t="s">
        <v>15</v>
      </c>
      <c r="F26" s="12">
        <f t="shared" si="2"/>
        <v>71.147999999999996</v>
      </c>
      <c r="G26" s="12">
        <v>0</v>
      </c>
      <c r="H26" s="12">
        <f>G26*F26</f>
        <v>0</v>
      </c>
    </row>
    <row r="27" spans="1:10" x14ac:dyDescent="0.3">
      <c r="D27" s="9"/>
      <c r="E27" s="10"/>
      <c r="F27" s="9"/>
      <c r="H27" s="9"/>
    </row>
    <row r="30" spans="1:10" s="6" customFormat="1" ht="47.4" customHeight="1" x14ac:dyDescent="0.3">
      <c r="D30" s="16" t="s">
        <v>28</v>
      </c>
      <c r="E30" s="7" t="s">
        <v>19</v>
      </c>
      <c r="H30" s="8">
        <f>SUM(H31:H40)</f>
        <v>27.036240000000003</v>
      </c>
    </row>
    <row r="31" spans="1:10" x14ac:dyDescent="0.3">
      <c r="D31" s="9"/>
      <c r="E31" s="10"/>
      <c r="F31" s="9"/>
      <c r="G31" s="1" t="s">
        <v>20</v>
      </c>
      <c r="H31" s="9"/>
    </row>
    <row r="32" spans="1:10" x14ac:dyDescent="0.3">
      <c r="C32" s="1" t="s">
        <v>14</v>
      </c>
      <c r="D32" s="9" t="str">
        <f t="array" ref="D32:F32">IFERROR(VLOOKUP(C32,[1]MA!$A$6:$D$26,{2,3,4},0),IFERROR(VLOOKUP(C32,[1]MO!$A$6:$D$26,{2,3,4},0),IFERROR(VLOOKUP(C32,[1]MQ!$A$6:$D$26,{2,3,4},0),IFERROR(VLOOKUP(C32,BA!$A$6:$H$164,{2,5,8},0),{"No encontrado","X","X"}))))</f>
        <v>PEON</v>
      </c>
      <c r="E32" s="10" t="str">
        <v>JOR</v>
      </c>
      <c r="F32" s="9">
        <v>592.9</v>
      </c>
      <c r="G32" s="1">
        <v>0.04</v>
      </c>
      <c r="H32" s="9">
        <f t="shared" ref="H32" si="3">G32*F32</f>
        <v>23.716000000000001</v>
      </c>
      <c r="I32" s="1" t="s">
        <v>24</v>
      </c>
      <c r="J32" s="1" t="s">
        <v>27</v>
      </c>
    </row>
    <row r="33" spans="1:8" x14ac:dyDescent="0.3">
      <c r="D33" s="9"/>
      <c r="E33" s="10"/>
      <c r="F33" s="9"/>
      <c r="H33" s="9"/>
    </row>
    <row r="34" spans="1:8" x14ac:dyDescent="0.3">
      <c r="D34" s="9"/>
      <c r="E34" s="10"/>
      <c r="F34" s="9"/>
      <c r="H34" s="9"/>
    </row>
    <row r="35" spans="1:8" x14ac:dyDescent="0.3">
      <c r="D35" s="9"/>
      <c r="E35" s="10"/>
    </row>
    <row r="36" spans="1:8" x14ac:dyDescent="0.3">
      <c r="C36" s="11" t="str">
        <f>[1]k!$A$10</f>
        <v>HE001</v>
      </c>
      <c r="D36" s="12" t="str">
        <f>[1]k!$B$10</f>
        <v>HERRAMIENTA MENOR</v>
      </c>
      <c r="E36" s="13" t="s">
        <v>15</v>
      </c>
      <c r="F36" s="14">
        <f>SUM(H32:H32)</f>
        <v>23.716000000000001</v>
      </c>
      <c r="G36" s="12">
        <f>[1]k!$D$10</f>
        <v>0.03</v>
      </c>
      <c r="H36" s="12">
        <f>G36*F36</f>
        <v>0.71148</v>
      </c>
    </row>
    <row r="37" spans="1:8" x14ac:dyDescent="0.3">
      <c r="C37" s="11" t="str">
        <f>[1]k!$A$11</f>
        <v>HE002</v>
      </c>
      <c r="D37" s="12" t="str">
        <f>[1]k!$B$11</f>
        <v>MANDO INTERMEDIO</v>
      </c>
      <c r="E37" s="13" t="s">
        <v>15</v>
      </c>
      <c r="F37" s="12">
        <f>F36</f>
        <v>23.716000000000001</v>
      </c>
      <c r="G37" s="12">
        <f>[1]k!$D$11</f>
        <v>0.1</v>
      </c>
      <c r="H37" s="12">
        <f>G37*F37</f>
        <v>2.3716000000000004</v>
      </c>
    </row>
    <row r="38" spans="1:8" x14ac:dyDescent="0.3">
      <c r="C38" s="11" t="str">
        <f>[1]k!$A$12</f>
        <v>HE003</v>
      </c>
      <c r="D38" s="12" t="str">
        <f>[1]k!$B$12</f>
        <v>EQUIPO DE SEGURIDAD</v>
      </c>
      <c r="E38" s="13" t="s">
        <v>15</v>
      </c>
      <c r="F38" s="12">
        <f t="shared" ref="F38:F40" si="4">F37</f>
        <v>23.716000000000001</v>
      </c>
      <c r="G38" s="12">
        <f>[1]k!$D$12</f>
        <v>0.01</v>
      </c>
      <c r="H38" s="12">
        <f>G38*F38</f>
        <v>0.23716000000000001</v>
      </c>
    </row>
    <row r="39" spans="1:8" x14ac:dyDescent="0.3">
      <c r="C39" s="11" t="str">
        <f>[1]k!$A$13</f>
        <v>HE004</v>
      </c>
      <c r="D39" s="12" t="str">
        <f>[1]k!$B$13</f>
        <v>PRESTACIONES S.S.</v>
      </c>
      <c r="E39" s="13" t="s">
        <v>15</v>
      </c>
      <c r="F39" s="12">
        <f t="shared" si="4"/>
        <v>23.716000000000001</v>
      </c>
      <c r="G39" s="12">
        <v>0</v>
      </c>
      <c r="H39" s="12">
        <f>G39*F39</f>
        <v>0</v>
      </c>
    </row>
    <row r="40" spans="1:8" x14ac:dyDescent="0.3">
      <c r="C40" s="11" t="str">
        <f>[1]k!$A$14</f>
        <v>HE005</v>
      </c>
      <c r="D40" s="12" t="str">
        <f>[1]k!$B$14</f>
        <v>IMPUESTO SOBRE NOMINA</v>
      </c>
      <c r="E40" s="13" t="s">
        <v>15</v>
      </c>
      <c r="F40" s="12">
        <f t="shared" si="4"/>
        <v>23.716000000000001</v>
      </c>
      <c r="G40" s="12">
        <v>0</v>
      </c>
      <c r="H40" s="12">
        <f>G40*F40</f>
        <v>0</v>
      </c>
    </row>
    <row r="43" spans="1:8" ht="63.6" customHeight="1" x14ac:dyDescent="0.3">
      <c r="A43" s="6" t="s">
        <v>17</v>
      </c>
      <c r="B43" s="6"/>
      <c r="C43" s="6"/>
      <c r="D43" s="16" t="s">
        <v>33</v>
      </c>
      <c r="E43" s="7" t="s">
        <v>32</v>
      </c>
      <c r="F43" s="6"/>
      <c r="G43" s="6"/>
      <c r="H43" s="8">
        <f>SUM(H44:H59)</f>
        <v>578.04636000000005</v>
      </c>
    </row>
    <row r="44" spans="1:8" x14ac:dyDescent="0.3">
      <c r="C44" s="1" t="s">
        <v>11</v>
      </c>
      <c r="D44" s="9" t="str">
        <f t="array" ref="D44:F44">IFERROR(VLOOKUP(C44,[1]MA!$A$6:$D$26,{2,3,4},0),IFERROR(VLOOKUP(C44,[1]MO!$A$6:$D$26,{2,3,4},0),IFERROR(VLOOKUP(C44,[1]MQ!$A$6:$D$26,{2,3,4},0),IFERROR(VLOOKUP(C44,BA!$A$6:$H$164,{2,5,8},0),{"No encontrado","X","X"}))))</f>
        <v>CEMENTO GRIS EN SACO</v>
      </c>
      <c r="E44" s="10" t="str">
        <v>Ton</v>
      </c>
      <c r="F44" s="9">
        <v>2500</v>
      </c>
      <c r="G44" s="1">
        <v>3.2599999999999997E-2</v>
      </c>
      <c r="H44" s="9">
        <f t="shared" ref="H44:H48" si="5">G44*F44</f>
        <v>81.499999999999986</v>
      </c>
    </row>
    <row r="45" spans="1:8" x14ac:dyDescent="0.3">
      <c r="C45" s="1" t="s">
        <v>12</v>
      </c>
      <c r="D45" s="9" t="str">
        <f t="array" ref="D45:F45">IFERROR(VLOOKUP(C45,[1]MA!$A$6:$D$26,{2,3,4},0),IFERROR(VLOOKUP(C45,[1]MO!$A$6:$D$26,{2,3,4},0),IFERROR(VLOOKUP(C45,[1]MQ!$A$6:$D$26,{2,3,4},0),IFERROR(VLOOKUP(C45,BA!$A$6:$H$164,{2,5,8},0),{"No encontrado","X","X"}))))</f>
        <v>ARENA DE RIO L.A.B. EN OBRA</v>
      </c>
      <c r="E45" s="10" t="str">
        <v>m3</v>
      </c>
      <c r="F45" s="9">
        <v>500</v>
      </c>
      <c r="G45" s="1">
        <v>5.3600000000000002E-2</v>
      </c>
      <c r="H45" s="9">
        <f t="shared" si="5"/>
        <v>26.8</v>
      </c>
    </row>
    <row r="46" spans="1:8" x14ac:dyDescent="0.3">
      <c r="C46" s="1" t="s">
        <v>18</v>
      </c>
      <c r="D46" s="9" t="str">
        <f t="array" ref="D46:F46">IFERROR(VLOOKUP(C46,[1]MA!$A$6:$D$26,{2,3,4},0),IFERROR(VLOOKUP(C46,[1]MO!$A$6:$D$26,{2,3,4},0),IFERROR(VLOOKUP(C46,[1]MQ!$A$6:$D$26,{2,3,4},0),IFERROR(VLOOKUP(C46,BA!$A$6:$H$164,{2,5,8},0),{"No encontrado","X","X"}))))</f>
        <v>GRAVA DE 3/4</v>
      </c>
      <c r="E46" s="10" t="str">
        <v>m3</v>
      </c>
      <c r="F46" s="9">
        <v>600</v>
      </c>
      <c r="G46" s="1">
        <v>6.5000000000000002E-2</v>
      </c>
      <c r="H46" s="9">
        <f t="shared" si="5"/>
        <v>39</v>
      </c>
    </row>
    <row r="47" spans="1:8" x14ac:dyDescent="0.3">
      <c r="C47" s="1" t="s">
        <v>30</v>
      </c>
      <c r="D47" s="9" t="s">
        <v>31</v>
      </c>
      <c r="E47" s="10" t="s">
        <v>32</v>
      </c>
      <c r="F47" s="9">
        <v>18.39</v>
      </c>
      <c r="G47" s="1">
        <v>1.03</v>
      </c>
      <c r="H47" s="9">
        <f>G47*F47</f>
        <v>18.941700000000001</v>
      </c>
    </row>
    <row r="48" spans="1:8" x14ac:dyDescent="0.3">
      <c r="C48" s="1" t="s">
        <v>13</v>
      </c>
      <c r="D48" s="9" t="str">
        <f t="array" ref="D48:F48">IFERROR(VLOOKUP(C48,[1]MA!$A$6:$D$26,{2,3,4},0),IFERROR(VLOOKUP(C48,[1]MO!$A$6:$D$26,{2,3,4},0),IFERROR(VLOOKUP(C48,[1]MQ!$A$6:$D$26,{2,3,4},0),IFERROR(VLOOKUP(C48,BA!$A$6:$H$164,{2,5,8},0),{"No encontrado","X","X"}))))</f>
        <v>AGUA EN PIPA</v>
      </c>
      <c r="E48" s="10" t="str">
        <v>m3</v>
      </c>
      <c r="F48" s="9">
        <v>20</v>
      </c>
      <c r="G48" s="1">
        <v>5.5E-2</v>
      </c>
      <c r="H48" s="9">
        <f t="shared" si="5"/>
        <v>1.1000000000000001</v>
      </c>
    </row>
    <row r="49" spans="3:8" x14ac:dyDescent="0.3">
      <c r="D49" s="9"/>
      <c r="E49" s="10"/>
      <c r="F49" s="9"/>
      <c r="H49" s="9"/>
    </row>
    <row r="50" spans="3:8" x14ac:dyDescent="0.3">
      <c r="C50" s="1" t="s">
        <v>23</v>
      </c>
      <c r="D50" s="9" t="str">
        <f t="array" ref="D50:F50">IFERROR(VLOOKUP(C50,[1]MA!$A$6:$D$26,{2,3,4},0),IFERROR(VLOOKUP(C50,[1]MO!$A$6:$D$26,{2,3,4},0),IFERROR(VLOOKUP(C50,[1]MQ!$A$6:$D$26,{2,3,4},0),IFERROR(VLOOKUP(C50,BA!$A$6:$H$164,{2,5,8},0),{"No encontrado","X","X"}))))</f>
        <v>ALBAÑIL, OFICIAL</v>
      </c>
      <c r="E50" s="10" t="str">
        <v>JOR</v>
      </c>
      <c r="F50" s="9">
        <v>816.79</v>
      </c>
      <c r="G50" s="1">
        <v>0.1</v>
      </c>
      <c r="H50" s="9">
        <f t="shared" ref="H50" si="6">G50*F50</f>
        <v>81.679000000000002</v>
      </c>
    </row>
    <row r="51" spans="3:8" x14ac:dyDescent="0.3">
      <c r="C51" s="1" t="s">
        <v>14</v>
      </c>
      <c r="D51" s="9" t="str">
        <f t="array" ref="D51:F51">IFERROR(VLOOKUP(C51,[1]MA!$A$6:$D$26,{2,3,4},0),IFERROR(VLOOKUP(C51,[1]MO!$A$6:$D$26,{2,3,4},0),IFERROR(VLOOKUP(C51,[1]MQ!$A$6:$D$26,{2,3,4},0),IFERROR(VLOOKUP(C51,BA!$A$6:$H$164,{2,5,8},0),{"No encontrado","X","X"}))))</f>
        <v>PEON</v>
      </c>
      <c r="E51" s="10" t="str">
        <v>JOR</v>
      </c>
      <c r="F51" s="9">
        <v>592.9</v>
      </c>
      <c r="G51" s="1">
        <v>0.1</v>
      </c>
      <c r="H51" s="9">
        <f t="shared" ref="H51" si="7">G51*F51</f>
        <v>59.29</v>
      </c>
    </row>
    <row r="52" spans="3:8" x14ac:dyDescent="0.3">
      <c r="D52" s="9"/>
      <c r="E52" s="10"/>
      <c r="F52" s="9"/>
      <c r="H52" s="9"/>
    </row>
    <row r="53" spans="3:8" x14ac:dyDescent="0.3">
      <c r="C53" s="11" t="str">
        <f>[1]k!$A$10</f>
        <v>HE001</v>
      </c>
      <c r="D53" s="12" t="str">
        <f>[1]k!$B$10</f>
        <v>HERRAMIENTA MENOR</v>
      </c>
      <c r="E53" s="13" t="s">
        <v>15</v>
      </c>
      <c r="F53" s="14">
        <f>SUM(H49:H51)</f>
        <v>140.96899999999999</v>
      </c>
      <c r="G53" s="12">
        <f>[1]k!$D$10</f>
        <v>0.03</v>
      </c>
      <c r="H53" s="12">
        <f>G53*F53</f>
        <v>4.2290700000000001</v>
      </c>
    </row>
    <row r="54" spans="3:8" x14ac:dyDescent="0.3">
      <c r="C54" s="11" t="str">
        <f>[1]k!$A$11</f>
        <v>HE002</v>
      </c>
      <c r="D54" s="12" t="str">
        <f>[1]k!$B$11</f>
        <v>MANDO INTERMEDIO</v>
      </c>
      <c r="E54" s="13" t="s">
        <v>15</v>
      </c>
      <c r="F54" s="12">
        <f>F53</f>
        <v>140.96899999999999</v>
      </c>
      <c r="G54" s="12">
        <f>[1]k!$D$11</f>
        <v>0.1</v>
      </c>
      <c r="H54" s="12">
        <f>G54*F54</f>
        <v>14.0969</v>
      </c>
    </row>
    <row r="55" spans="3:8" x14ac:dyDescent="0.3">
      <c r="C55" s="11" t="str">
        <f>[1]k!$A$12</f>
        <v>HE003</v>
      </c>
      <c r="D55" s="12" t="str">
        <f>[1]k!$B$12</f>
        <v>EQUIPO DE SEGURIDAD</v>
      </c>
      <c r="E55" s="13" t="s">
        <v>15</v>
      </c>
      <c r="F55" s="12">
        <f t="shared" ref="F55:F57" si="8">F54</f>
        <v>140.96899999999999</v>
      </c>
      <c r="G55" s="12">
        <f>[1]k!$D$12</f>
        <v>0.01</v>
      </c>
      <c r="H55" s="12">
        <f>G55*F55</f>
        <v>1.4096899999999999</v>
      </c>
    </row>
    <row r="56" spans="3:8" x14ac:dyDescent="0.3">
      <c r="C56" s="11" t="str">
        <f>[1]k!$A$13</f>
        <v>HE004</v>
      </c>
      <c r="D56" s="12" t="str">
        <f>[1]k!$B$13</f>
        <v>PRESTACIONES S.S.</v>
      </c>
      <c r="E56" s="13" t="s">
        <v>15</v>
      </c>
      <c r="F56" s="12">
        <f t="shared" si="8"/>
        <v>140.96899999999999</v>
      </c>
      <c r="G56" s="12">
        <v>0</v>
      </c>
      <c r="H56" s="12">
        <f>G56*F56</f>
        <v>0</v>
      </c>
    </row>
    <row r="57" spans="3:8" x14ac:dyDescent="0.3">
      <c r="C57" s="11" t="str">
        <f>[1]k!$A$14</f>
        <v>HE005</v>
      </c>
      <c r="D57" s="12" t="str">
        <f>[1]k!$B$14</f>
        <v>IMPUESTO SOBRE NOMINA</v>
      </c>
      <c r="E57" s="13" t="s">
        <v>15</v>
      </c>
      <c r="F57" s="12">
        <f t="shared" si="8"/>
        <v>140.96899999999999</v>
      </c>
      <c r="G57" s="12">
        <v>0</v>
      </c>
      <c r="H57" s="12">
        <f>G57*F57</f>
        <v>0</v>
      </c>
    </row>
    <row r="58" spans="3:8" x14ac:dyDescent="0.3">
      <c r="D58" s="9"/>
      <c r="E58" s="10"/>
      <c r="F58" s="9"/>
      <c r="H58" s="9"/>
    </row>
    <row r="59" spans="3:8" x14ac:dyDescent="0.3">
      <c r="C59" s="1" t="s">
        <v>16</v>
      </c>
      <c r="D59" s="9" t="str">
        <f t="array" ref="D59:F59">IFERROR(VLOOKUP(C59,[1]MA!$A$6:$D$26,{2,3,4},0),IFERROR(VLOOKUP(C59,[1]MO!$A$6:$D$26,{2,3,4},0),IFERROR(VLOOKUP(C59,[1]MQ!$A$6:$D$26,{2,3,4},0),IFERROR(VLOOKUP(C59,BA!$A$6:$H$164,{2,5,8},0),{"No encontrado","X","X"}))))</f>
        <v>REVOLVEDORA 1 SACO</v>
      </c>
      <c r="E59" s="10" t="str">
        <v>Hr</v>
      </c>
      <c r="F59" s="9">
        <v>250</v>
      </c>
      <c r="G59" s="1">
        <v>1</v>
      </c>
      <c r="H59" s="9">
        <f t="shared" ref="H59" si="9">G59*F59</f>
        <v>250</v>
      </c>
    </row>
    <row r="164" spans="1:5" x14ac:dyDescent="0.3">
      <c r="A164" s="15" t="s">
        <v>21</v>
      </c>
      <c r="B164" s="15"/>
      <c r="C164" s="15"/>
      <c r="D164" s="15"/>
      <c r="E164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2024-10-06T20:29:22Z</dcterms:created>
  <dcterms:modified xsi:type="dcterms:W3CDTF">2024-10-11T23:02:40Z</dcterms:modified>
</cp:coreProperties>
</file>