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DELL\Documents\00 INGENIERIA DE COSTOS\"/>
    </mc:Choice>
  </mc:AlternateContent>
  <xr:revisionPtr revIDLastSave="0" documentId="13_ncr:1_{6C5AD812-087D-49DD-A214-59601BC32F59}" xr6:coauthVersionLast="47" xr6:coauthVersionMax="47" xr10:uidLastSave="{00000000-0000-0000-0000-000000000000}"/>
  <bookViews>
    <workbookView xWindow="-108" yWindow="-108" windowWidth="23256" windowHeight="12720" firstSheet="3" activeTab="6" xr2:uid="{26563543-B7F8-4461-BD29-D070AE2F8C00}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3" i="7" l="1"/>
  <c r="G42" i="7"/>
  <c r="D43" i="7" a="1"/>
  <c r="H43" i="7" s="1"/>
  <c r="G37" i="7"/>
  <c r="D38" i="7" a="1"/>
  <c r="H38" i="7" s="1"/>
  <c r="D17" i="2"/>
  <c r="D40" i="7" a="1"/>
  <c r="H40" i="7" s="1"/>
  <c r="D37" i="7" a="1"/>
  <c r="D37" i="7" s="1"/>
  <c r="D39" i="7" a="1"/>
  <c r="D39" i="7" s="1"/>
  <c r="D42" i="7" a="1"/>
  <c r="D42" i="7" s="1"/>
  <c r="C45" i="7"/>
  <c r="D45" i="7"/>
  <c r="G45" i="7"/>
  <c r="C46" i="7"/>
  <c r="D46" i="7"/>
  <c r="G46" i="7"/>
  <c r="C47" i="7"/>
  <c r="D47" i="7"/>
  <c r="G47" i="7"/>
  <c r="D62" i="7" a="1"/>
  <c r="H62" i="7" s="1"/>
  <c r="G60" i="7"/>
  <c r="D60" i="7"/>
  <c r="C60" i="7"/>
  <c r="G59" i="7"/>
  <c r="D59" i="7"/>
  <c r="C59" i="7"/>
  <c r="G58" i="7"/>
  <c r="D58" i="7"/>
  <c r="C58" i="7"/>
  <c r="D56" i="7" a="1"/>
  <c r="H56" i="7" s="1"/>
  <c r="F58" i="7" s="1"/>
  <c r="D54" i="7" a="1"/>
  <c r="H54" i="7" s="1"/>
  <c r="D53" i="7" a="1"/>
  <c r="H53" i="7" s="1"/>
  <c r="D52" i="7" a="1"/>
  <c r="H52" i="7" s="1"/>
  <c r="D51" i="7" a="1"/>
  <c r="H51" i="7" s="1"/>
  <c r="G17" i="7"/>
  <c r="G11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G101" i="1"/>
  <c r="G97" i="1"/>
  <c r="D27" i="1"/>
  <c r="C27" i="1"/>
  <c r="G26" i="1"/>
  <c r="G25" i="1"/>
  <c r="G24" i="1"/>
  <c r="G23" i="1"/>
  <c r="G22" i="1"/>
  <c r="D43" i="7" l="1"/>
  <c r="D38" i="7"/>
  <c r="D40" i="7"/>
  <c r="H42" i="7"/>
  <c r="H39" i="7"/>
  <c r="H37" i="7"/>
  <c r="D51" i="7"/>
  <c r="F59" i="7"/>
  <c r="F60" i="7" s="1"/>
  <c r="H60" i="7" s="1"/>
  <c r="H58" i="7"/>
  <c r="D54" i="7"/>
  <c r="D52" i="7"/>
  <c r="D56" i="7"/>
  <c r="D53" i="7"/>
  <c r="D62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9" i="7"/>
  <c r="H104" i="1"/>
  <c r="H33" i="7"/>
  <c r="H78" i="1"/>
  <c r="H22" i="7"/>
  <c r="H24" i="7"/>
  <c r="H25" i="7"/>
  <c r="H7" i="7"/>
  <c r="H8" i="7"/>
  <c r="H23" i="7"/>
  <c r="H27" i="7"/>
  <c r="F29" i="7" s="1"/>
  <c r="H17" i="7"/>
  <c r="H11" i="7"/>
  <c r="F13" i="7" s="1"/>
  <c r="H101" i="1"/>
  <c r="H100" i="1"/>
  <c r="H99" i="1"/>
  <c r="H8" i="1"/>
  <c r="H9" i="1"/>
  <c r="H10" i="1"/>
  <c r="H12" i="1"/>
  <c r="H13" i="1"/>
  <c r="F45" i="7" l="1"/>
  <c r="H45" i="7" s="1"/>
  <c r="H59" i="7"/>
  <c r="H50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H40" i="1"/>
  <c r="F30" i="7"/>
  <c r="H29" i="7"/>
  <c r="H58" i="1"/>
  <c r="F15" i="1"/>
  <c r="F16" i="1" s="1"/>
  <c r="H41" i="1"/>
  <c r="F14" i="7"/>
  <c r="H13" i="7"/>
  <c r="F106" i="1"/>
  <c r="F80" i="1"/>
  <c r="F60" i="1"/>
  <c r="H59" i="1"/>
  <c r="F43" i="1"/>
  <c r="H43" i="1" s="1"/>
  <c r="H42" i="1"/>
  <c r="F46" i="7" l="1"/>
  <c r="H46" i="7" s="1"/>
  <c r="F46" i="1"/>
  <c r="H15" i="1"/>
  <c r="H30" i="7"/>
  <c r="F31" i="7"/>
  <c r="F61" i="1"/>
  <c r="H60" i="1"/>
  <c r="F81" i="1"/>
  <c r="H80" i="1"/>
  <c r="F107" i="1"/>
  <c r="H106" i="1"/>
  <c r="F15" i="7"/>
  <c r="H14" i="7"/>
  <c r="F17" i="1"/>
  <c r="H16" i="1"/>
  <c r="F47" i="7" l="1"/>
  <c r="H47" i="7" s="1"/>
  <c r="H31" i="7"/>
  <c r="H15" i="7"/>
  <c r="H107" i="1"/>
  <c r="F108" i="1"/>
  <c r="F82" i="1"/>
  <c r="H81" i="1"/>
  <c r="F62" i="1"/>
  <c r="H62" i="1" s="1"/>
  <c r="H61" i="1"/>
  <c r="H17" i="1"/>
  <c r="F18" i="1"/>
  <c r="H36" i="7" l="1"/>
  <c r="F65" i="1"/>
  <c r="H65" i="1" s="1"/>
  <c r="F83" i="1"/>
  <c r="H82" i="1"/>
  <c r="F109" i="1"/>
  <c r="H108" i="1"/>
  <c r="H18" i="1"/>
  <c r="F19" i="1"/>
  <c r="H19" i="1" s="1"/>
  <c r="F66" i="1" l="1"/>
  <c r="H66" i="1" s="1"/>
  <c r="F67" i="1" s="1"/>
  <c r="H67" i="1" s="1"/>
  <c r="F68" i="1" s="1"/>
  <c r="F110" i="1"/>
  <c r="H110" i="1" s="1"/>
  <c r="H109" i="1"/>
  <c r="F84" i="1"/>
  <c r="H84" i="1" s="1"/>
  <c r="H83" i="1"/>
  <c r="F22" i="1"/>
  <c r="H6" i="7"/>
  <c r="H21" i="7"/>
  <c r="D97" i="1" s="1" a="1"/>
  <c r="D97" i="1" s="1"/>
  <c r="D98" i="1" l="1" a="1"/>
  <c r="D98" i="1" s="1"/>
  <c r="H68" i="1"/>
  <c r="F69" i="1" s="1"/>
  <c r="H69" i="1" s="1"/>
  <c r="H70" i="1" s="1"/>
  <c r="D75" i="1" a="1"/>
  <c r="D75" i="1" s="1"/>
  <c r="H97" i="1"/>
  <c r="H98" i="1" l="1"/>
  <c r="F113" i="1" s="1"/>
  <c r="H113" i="1" s="1"/>
  <c r="H75" i="1"/>
  <c r="F87" i="1" s="1"/>
  <c r="F23" i="1"/>
  <c r="H22" i="1"/>
  <c r="F114" i="1" l="1"/>
  <c r="H114" i="1" s="1"/>
  <c r="H95" i="1" s="1"/>
  <c r="F88" i="1"/>
  <c r="H88" i="1" s="1"/>
  <c r="H87" i="1"/>
  <c r="H23" i="1"/>
  <c r="F24" i="1" s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H54" i="1"/>
  <c r="H24" i="1"/>
  <c r="F25" i="1" s="1"/>
  <c r="H25" i="1" l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<sst xmlns="http://schemas.openxmlformats.org/spreadsheetml/2006/main" count="877" uniqueCount="549">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</sst>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 ht="27.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 ht="27.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 ht="27.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299.57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IFERROR(VLOOKUP(C8,BA!$A$6:$H$169,{2,5,8},0),{"No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IFERROR(VLOOKUP(C10,MA!$A$6:$D$26,{2,3,4},0),IFERROR(VLOOKUP(C10,MO!$A$6:$D$26,{2,3,4},0),IFERROR(VLOOKUP(C10,MQ!$A$6:$D$26,{2,3,4},0),IFERROR(VLOOKUP(C10,BA!$A$6:$H$169,{2,5,8},0),{"No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IFERROR(VLOOKUP(C12,BA!$A$6:$H$169,{2,5,8},0),{"No encontrado","X","X"}))))</f>
        <v>ALBAÑIL, OFICIAL</v>
      </c>
      <c r="E12" s="12" t="str">
        <v>JOR</v>
      </c>
      <c r="F12" s="4">
        <v>879.7</v>
      </c>
      <c r="G12" s="1">
        <v>0.1</v>
      </c>
      <c r="H12" s="4">
        <f>G12*F12</f>
        <v>87.97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IFERROR(VLOOKUP(C13,MA!$A$6:$D$26,{2,3,4},0),IFERROR(VLOOKUP(C13,MO!$A$6:$D$26,{2,3,4},0),IFERROR(VLOOKUP(C13,MQ!$A$6:$D$26,{2,3,4},0),IFERROR(VLOOKUP(C13,BA!$A$6:$H$169,{2,5,8},0),{"No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0.28000000000000003</v>
      </c>
      <c r="H18" s="16">
        <f>G18*F18</f>
        <v>43.34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0.02</v>
      </c>
      <c r="H19" s="16">
        <f>G19*F19</f>
        <v>3.1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226.91</v>
      </c>
      <c r="G22" s="23">
        <f>k!$D$3</f>
        <v>0.08</v>
      </c>
      <c r="H22" s="19">
        <f>G22*F22</f>
        <v>18.149999999999999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226.91</v>
      </c>
      <c r="G23" s="23">
        <f>k!$D$4</f>
        <v>0.14000000000000001</v>
      </c>
      <c r="H23" s="19">
        <f>G23*F23</f>
        <v>31.77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276.83</v>
      </c>
      <c r="G24" s="23">
        <f>k!$D$5</f>
        <v>0.01</v>
      </c>
      <c r="H24" s="19">
        <f>G24*F24</f>
        <v>2.77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279.60000000000002</v>
      </c>
      <c r="G25" s="23">
        <f>k!$D$6</f>
        <v>0.05</v>
      </c>
      <c r="H25" s="19">
        <f>G25*F25</f>
        <v>13.98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299.57</v>
      </c>
      <c r="G26" s="23">
        <f>k!$D$7</f>
        <v>0.02</v>
      </c>
      <c r="H26" s="19">
        <f>G26*F26</f>
        <v>5.99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299.57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121.34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PEON</v>
      </c>
      <c r="E37" s="12" t="str">
        <v>JOR</v>
      </c>
      <c r="F37" s="4">
        <v>638.26</v>
      </c>
      <c r="G37" s="1">
        <v>0.1</v>
      </c>
      <c r="H37" s="4">
        <f>G37*F37</f>
        <v>63.83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0.28000000000000003</v>
      </c>
      <c r="H42" s="16">
        <f>G42*F42</f>
        <v>17.87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0.02</v>
      </c>
      <c r="H43" s="16">
        <f>G43*F43</f>
        <v>1.28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91.91</v>
      </c>
      <c r="G46" s="23">
        <f>k!$D$3</f>
        <v>0.08</v>
      </c>
      <c r="H46" s="19">
        <f>G46*F46</f>
        <v>7.35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91.91</v>
      </c>
      <c r="G47" s="23">
        <f>k!$D$4</f>
        <v>0.14000000000000001</v>
      </c>
      <c r="H47" s="19">
        <f>G47*F47</f>
        <v>12.87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112.13</v>
      </c>
      <c r="G48" s="23">
        <f>k!$D$5</f>
        <v>0.01</v>
      </c>
      <c r="H48" s="19">
        <f>G48*F48</f>
        <v>1.1200000000000001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113.25</v>
      </c>
      <c r="G49" s="23">
        <f>k!$D$6</f>
        <v>0.05</v>
      </c>
      <c r="H49" s="19">
        <f>G49*F49</f>
        <v>5.66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121.34</v>
      </c>
      <c r="G50" s="23">
        <f>k!$D$7</f>
        <v>0.02</v>
      </c>
      <c r="H50" s="19">
        <f>G50*F50</f>
        <v>2.4300000000000002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121.34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60.66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PEON</v>
      </c>
      <c r="E56" s="12" t="str">
        <v>JOR</v>
      </c>
      <c r="F56" s="4">
        <v>638.26</v>
      </c>
      <c r="G56" s="1">
        <v>0.05</v>
      </c>
      <c r="H56" s="4">
        <f>G56*F56</f>
        <v>31.91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31.91</v>
      </c>
      <c r="G58" s="16">
        <f>k!$D$10</f>
        <v>0.03</v>
      </c>
      <c r="H58" s="16">
        <f>G58*F58</f>
        <v>0.96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31.91</v>
      </c>
      <c r="G59" s="16">
        <f>k!$D$11</f>
        <v>0.1</v>
      </c>
      <c r="H59" s="16">
        <f>G59*F59</f>
        <v>3.19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31.91</v>
      </c>
      <c r="G60" s="16">
        <f>k!$D$12</f>
        <v>0.01</v>
      </c>
      <c r="H60" s="16">
        <f>G60*F60</f>
        <v>0.32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31.91</v>
      </c>
      <c r="G61" s="16">
        <f>k!$D$13</f>
        <v>0.28000000000000003</v>
      </c>
      <c r="H61" s="16">
        <f>G61*F61</f>
        <v>8.93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31.91</v>
      </c>
      <c r="G62" s="16">
        <f>k!$D$14</f>
        <v>0.02</v>
      </c>
      <c r="H62" s="16">
        <f>G62*F62</f>
        <v>0.64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45.95</v>
      </c>
      <c r="G65" s="23">
        <f>k!$D$3</f>
        <v>0.08</v>
      </c>
      <c r="H65" s="19">
        <f>G65*F65</f>
        <v>3.68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45.95</v>
      </c>
      <c r="G66" s="23">
        <f>k!$D$4</f>
        <v>0.14000000000000001</v>
      </c>
      <c r="H66" s="19">
        <f>G66*F66</f>
        <v>6.43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56.06</v>
      </c>
      <c r="G67" s="23">
        <f>k!$D$5</f>
        <v>0.01</v>
      </c>
      <c r="H67" s="19">
        <f>G67*F67</f>
        <v>0.56000000000000005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56.62</v>
      </c>
      <c r="G68" s="23">
        <f>k!$D$6</f>
        <v>0.05</v>
      </c>
      <c r="H68" s="19">
        <f>G68*F68</f>
        <v>2.83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60.66</v>
      </c>
      <c r="G69" s="23">
        <f>k!$D$7</f>
        <v>0.02</v>
      </c>
      <c r="H69" s="19">
        <f>G69*F69</f>
        <v>1.21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60.66</v>
      </c>
    </row>
    <row r="73" spans="1:8" s="10" customFormat="1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IFERROR(VLOOKUP(C74,MA!$A$6:$D$26,{2,3,4},0),IFERROR(VLOOKUP(C74,MO!$A$6:$D$26,{2,3,4},0),IFERROR(VLOOKUP(C74,MQ!$A$6:$D$26,{2,3,4},0),IFERROR(VLOOKUP(C74,BA!$A$6:$H$169,{2,5,8},0),{"No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IFERROR(VLOOKUP(C75,MA!$A$6:$D$26,{2,3,4},0),IFERROR(VLOOKUP(C75,MO!$A$6:$D$26,{2,3,4},0),IFERROR(VLOOKUP(C75,MQ!$A$6:$D$26,{2,3,4},0),IFERROR(VLOOKUP(C75,BA!$A$6:$H$169,{2,5,8},0),{"No encontrado","X","X"}))))</f>
        <v>MORTERO CEMENTO-ARENA 1:5</v>
      </c>
      <c r="E75" s="12" t="str">
        <v>m3</v>
      </c>
      <c r="F75" s="4">
        <v>2752.62</v>
      </c>
      <c r="G75" s="1">
        <v>0.3</v>
      </c>
      <c r="H75" s="4">
        <f t="shared" si="3"/>
        <v>825.79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IFERROR(VLOOKUP(C77,MA!$A$6:$D$26,{2,3,4},0),IFERROR(VLOOKUP(C77,MO!$A$6:$D$26,{2,3,4},0),IFERROR(VLOOKUP(C77,MQ!$A$6:$D$26,{2,3,4},0),IFERROR(VLOOKUP(C77,BA!$A$6:$H$169,{2,5,8},0),{"No encontrado","X","X"}))))</f>
        <v>ALBAÑIL, OFICIAL</v>
      </c>
      <c r="E77" s="12" t="str">
        <v>JOR</v>
      </c>
      <c r="F77" s="4">
        <v>879.7</v>
      </c>
      <c r="G77" s="1">
        <v>0.5</v>
      </c>
      <c r="H77" s="4">
        <f t="shared" si="3"/>
        <v>439.85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IFERROR(VLOOKUP(C78,MA!$A$6:$D$26,{2,3,4},0),IFERROR(VLOOKUP(C78,MO!$A$6:$D$26,{2,3,4},0),IFERROR(VLOOKUP(C78,MQ!$A$6:$D$26,{2,3,4},0),IFERROR(VLOOKUP(C78,BA!$A$6:$H$169,{2,5,8},0),{"No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774.02</v>
      </c>
      <c r="G80" s="16">
        <f>k!$D$10</f>
        <v>0.03</v>
      </c>
      <c r="H80" s="16">
        <f>G80*F80</f>
        <v>23.22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774.02</v>
      </c>
      <c r="G81" s="16">
        <f>k!$D$11</f>
        <v>0.1</v>
      </c>
      <c r="H81" s="16">
        <f>G81*F81</f>
        <v>77.400000000000006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774.02</v>
      </c>
      <c r="G82" s="16">
        <f>k!$D$12</f>
        <v>0.01</v>
      </c>
      <c r="H82" s="16">
        <f>G82*F82</f>
        <v>7.74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774.02</v>
      </c>
      <c r="G83" s="16">
        <f>k!$D$13</f>
        <v>0.28000000000000003</v>
      </c>
      <c r="H83" s="16">
        <f>G83*F83</f>
        <v>216.73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774.02</v>
      </c>
      <c r="G84" s="16">
        <f>k!$D$14</f>
        <v>0.02</v>
      </c>
      <c r="H84" s="16">
        <f>G84*F84</f>
        <v>15.48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IFERROR(VLOOKUP(C97,MA!$A$6:$D$26,{2,3,4},0),IFERROR(VLOOKUP(C97,MO!$A$6:$D$26,{2,3,4},0),IFERROR(VLOOKUP(C97,MQ!$A$6:$D$26,{2,3,4},0),IFERROR(VLOOKUP(C97,BA!$A$6:$H$169,{2,5,8},0),{"No encontrado","X","X"}))))</f>
        <v>CONCRETO F'c= 250 Kg/cm2 TMA 3/4" HECHO EN OBRA</v>
      </c>
      <c r="E97" s="12" t="str">
        <v>m3</v>
      </c>
      <c r="F97" s="4">
        <v>2666.62</v>
      </c>
      <c r="G97" s="1">
        <f>0.15*0.15*1.03</f>
        <v>0.02</v>
      </c>
      <c r="H97" s="4">
        <f t="shared" ref="H97" si="6">G97*F97</f>
        <v>53.33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IFERROR(VLOOKUP(C98,MA!$A$6:$D$26,{2,3,4},0),IFERROR(VLOOKUP(C98,MO!$A$6:$D$26,{2,3,4},0),IFERROR(VLOOKUP(C98,MQ!$A$6:$D$26,{2,3,4},0),IFERROR(VLOOKUP(C98,BA!$A$6:$H$169,{2,5,8},0),{"No encontrado","X","X"}))))</f>
        <v>CIMBRA COMUN</v>
      </c>
      <c r="E98" s="12" t="str">
        <v>m2</v>
      </c>
      <c r="F98" s="4">
        <v>430.47</v>
      </c>
      <c r="G98" s="1">
        <v>0.3</v>
      </c>
      <c r="H98" s="4">
        <f t="shared" ref="H98" si="7">G98*F98</f>
        <v>129.13999999999999</v>
      </c>
    </row>
    <row r="99" spans="3:8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IFERROR(VLOOKUP(C99,MA!$A$6:$D$26,{2,3,4},0),IFERROR(VLOOKUP(C99,MO!$A$6:$D$26,{2,3,4},0),IFERROR(VLOOKUP(C99,MQ!$A$6:$D$26,{2,3,4},0),IFERROR(VLOOKUP(C99,BA!$A$6:$H$169,{2,5,8},0),{"No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IFERROR(VLOOKUP(C100,MA!$A$6:$D$26,{2,3,4},0),IFERROR(VLOOKUP(C100,MO!$A$6:$D$26,{2,3,4},0),IFERROR(VLOOKUP(C100,MQ!$A$6:$D$26,{2,3,4},0),IFERROR(VLOOKUP(C100,BA!$A$6:$H$169,{2,5,8},0),{"No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IFERROR(VLOOKUP(C101,MA!$A$6:$D$26,{2,3,4},0),IFERROR(VLOOKUP(C101,MO!$A$6:$D$26,{2,3,4},0),IFERROR(VLOOKUP(C101,MQ!$A$6:$D$26,{2,3,4},0),IFERROR(VLOOKUP(C101,BA!$A$6:$H$169,{2,5,8},0),{"No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IFERROR(VLOOKUP(C103,MA!$A$6:$D$26,{2,3,4},0),IFERROR(VLOOKUP(C103,MO!$A$6:$D$26,{2,3,4},0),IFERROR(VLOOKUP(C103,MQ!$A$6:$D$26,{2,3,4},0),IFERROR(VLOOKUP(C103,BA!$A$6:$H$169,{2,5,8},0),{"No encontrado","X","X"}))))</f>
        <v>ALBAÑIL, OFICIAL</v>
      </c>
      <c r="E103" s="12" t="str">
        <v>JOR</v>
      </c>
      <c r="F103" s="4">
        <v>879.7</v>
      </c>
      <c r="G103" s="1">
        <v>0.1</v>
      </c>
      <c r="H103" s="4">
        <f t="shared" ref="H103:H104" si="10">G103*F103</f>
        <v>87.97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IFERROR(VLOOKUP(C104,MA!$A$6:$D$26,{2,3,4},0),IFERROR(VLOOKUP(C104,MO!$A$6:$D$26,{2,3,4},0),IFERROR(VLOOKUP(C104,MQ!$A$6:$D$26,{2,3,4},0),IFERROR(VLOOKUP(C104,BA!$A$6:$H$169,{2,5,8},0),{"No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0.28000000000000003</v>
      </c>
      <c r="H109" s="16">
        <f>G109*F109</f>
        <v>43.34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0.02</v>
      </c>
      <c r="H110" s="16">
        <f>G110*F110</f>
        <v>3.1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workbookViewId="0">
      <selection activeCell="D18" sqref="D18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547</v>
      </c>
      <c r="B17" s="1" t="s">
        <v>548</v>
      </c>
      <c r="C17" s="1" t="s">
        <v>89</v>
      </c>
      <c r="D17" s="1">
        <f>2154/1.16/19</f>
        <v>97.73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E21" sqref="E21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</v>
      </c>
    </row>
    <row r="7" spans="1:4">
      <c r="A7" s="1" t="s">
        <v>11</v>
      </c>
      <c r="B7" s="1" t="s">
        <v>531</v>
      </c>
      <c r="C7" s="1" t="s">
        <v>10</v>
      </c>
      <c r="D7" s="1">
        <v>668.33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919.11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1075.6300000000001</v>
      </c>
    </row>
    <row r="16" spans="1:4">
      <c r="A16" s="1" t="s">
        <v>525</v>
      </c>
      <c r="B16" s="1" t="s">
        <v>514</v>
      </c>
      <c r="C16" s="1" t="s">
        <v>10</v>
      </c>
      <c r="D16" s="1">
        <v>1214.53</v>
      </c>
    </row>
    <row r="17" spans="1:4">
      <c r="A17" s="1" t="s">
        <v>526</v>
      </c>
      <c r="B17" s="1" t="s">
        <v>9</v>
      </c>
      <c r="C17" s="1" t="s">
        <v>10</v>
      </c>
      <c r="D17" s="1">
        <v>638.26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169"/>
  <sheetViews>
    <sheetView tabSelected="1" workbookViewId="0">
      <pane xSplit="8" ySplit="5" topLeftCell="I33" activePane="bottomRight" state="frozen"/>
      <selection pane="topRight" activeCell="I1" sqref="I1"/>
      <selection pane="bottomLeft" activeCell="A6" sqref="A6"/>
      <selection pane="bottomRight" activeCell="H36" sqref="H36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74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60</v>
      </c>
      <c r="B6" s="10" t="s">
        <v>61</v>
      </c>
      <c r="E6" s="13" t="s">
        <v>57</v>
      </c>
      <c r="H6" s="14">
        <f>SUM(H7:H17)</f>
        <v>2752.62</v>
      </c>
    </row>
    <row r="7" spans="1:8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IFERROR(VLOOKUP(C7,MA!$A$6:$D$26,{2,3,4},0),IFERROR(VLOOKUP(C7,MO!$A$6:$D$26,{2,3,4},0),IFERROR(VLOOKUP(C7,MQ!$A$6:$D$26,{2,3,4},0),IFERROR(VLOOKUP(C7,BA!$A$6:$H$169,{2,5,8},0),{"No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IFERROR(VLOOKUP(C8,MA!$A$6:$D$26,{2,3,4},0),IFERROR(VLOOKUP(C8,MO!$A$6:$D$26,{2,3,4},0),IFERROR(VLOOKUP(C8,MQ!$A$6:$D$26,{2,3,4},0),IFERROR(VLOOKUP(C8,BA!$A$6:$H$169,{2,5,8},0),{"No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IFERROR(VLOOKUP(C11,MA!$A$6:$D$26,{2,3,4},0),IFERROR(VLOOKUP(C11,MO!$A$6:$D$26,{2,3,4},0),IFERROR(VLOOKUP(C11,MQ!$A$6:$D$26,{2,3,4},0),IFERROR(VLOOKUP(C11,BA!$A$6:$H$169,{2,5,8},0),{"No encontrado","X","X"}))))</f>
        <v>PEON</v>
      </c>
      <c r="E11" s="12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638.26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638.26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638.26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IFERROR(VLOOKUP(C17,MA!$A$6:$D$26,{2,3,4},0),IFERROR(VLOOKUP(C17,MO!$A$6:$D$26,{2,3,4},0),IFERROR(VLOOKUP(C17,MQ!$A$6:$D$26,{2,3,4},0),IFERROR(VLOOKUP(C17,BA!$A$6:$H$169,{2,5,8},0),{"No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" customHeight="1">
      <c r="A21" s="10" t="s">
        <v>77</v>
      </c>
      <c r="B21" s="10" t="s">
        <v>78</v>
      </c>
      <c r="E21" s="13" t="s">
        <v>57</v>
      </c>
      <c r="H21" s="14">
        <f>SUM(H22:H33)</f>
        <v>2666.62</v>
      </c>
    </row>
    <row r="22" spans="1:8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IFERROR(VLOOKUP(C22,MA!$A$6:$D$26,{2,3,4},0),IFERROR(VLOOKUP(C22,MO!$A$6:$D$26,{2,3,4},0),IFERROR(VLOOKUP(C22,MQ!$A$6:$D$26,{2,3,4},0),IFERROR(VLOOKUP(C22,BA!$A$6:$H$169,{2,5,8},0),{"No encontrado","X","X"}))))</f>
        <v>CEMENTO GRIS EN SACO</v>
      </c>
      <c r="E22" s="12" t="str">
        <v>Ton</v>
      </c>
      <c r="F22" s="4">
        <v>2500</v>
      </c>
      <c r="G22" s="40">
        <v>0.41</v>
      </c>
      <c r="H22" s="4">
        <f t="shared" ref="H22:H33" si="1">G22*F22</f>
        <v>1025</v>
      </c>
    </row>
    <row r="23" spans="1:8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IFERROR(VLOOKUP(C23,MA!$A$6:$D$26,{2,3,4},0),IFERROR(VLOOKUP(C23,MO!$A$6:$D$26,{2,3,4},0),IFERROR(VLOOKUP(C23,MQ!$A$6:$D$26,{2,3,4},0),IFERROR(VLOOKUP(C23,BA!$A$6:$H$169,{2,5,8},0),{"No encontrado","X","X"}))))</f>
        <v>ARENA DE RIO L.A.B. EN OBRA</v>
      </c>
      <c r="E23" s="12" t="str">
        <v>m3</v>
      </c>
      <c r="F23" s="4">
        <v>500</v>
      </c>
      <c r="G23" s="40">
        <v>0.54</v>
      </c>
      <c r="H23" s="4">
        <f t="shared" si="1"/>
        <v>270</v>
      </c>
    </row>
    <row r="24" spans="1:8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IFERROR(VLOOKUP(C24,MA!$A$6:$D$26,{2,3,4},0),IFERROR(VLOOKUP(C24,MO!$A$6:$D$26,{2,3,4},0),IFERROR(VLOOKUP(C24,MQ!$A$6:$D$26,{2,3,4},0),IFERROR(VLOOKUP(C24,BA!$A$6:$H$169,{2,5,8},0),{"No encontrado","X","X"}))))</f>
        <v>GRAVA DE 3/4</v>
      </c>
      <c r="E24" s="12" t="str">
        <v>m3</v>
      </c>
      <c r="F24" s="4">
        <v>600</v>
      </c>
      <c r="G24" s="40">
        <v>0.64</v>
      </c>
      <c r="H24" s="4">
        <f t="shared" si="1"/>
        <v>384</v>
      </c>
    </row>
    <row r="25" spans="1:8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IFERROR(VLOOKUP(C25,MA!$A$6:$D$26,{2,3,4},0),IFERROR(VLOOKUP(C25,MO!$A$6:$D$26,{2,3,4},0),IFERROR(VLOOKUP(C25,MQ!$A$6:$D$26,{2,3,4},0),IFERROR(VLOOKUP(C25,BA!$A$6:$H$169,{2,5,8},0),{"No encontrado","X","X"}))))</f>
        <v>AGUA EN PIPA</v>
      </c>
      <c r="E25" s="12" t="str">
        <v>m3</v>
      </c>
      <c r="F25" s="4">
        <v>20</v>
      </c>
      <c r="G25" s="40">
        <v>0.5</v>
      </c>
      <c r="H25" s="4">
        <f t="shared" si="1"/>
        <v>10</v>
      </c>
    </row>
    <row r="26" spans="1:8">
      <c r="D26" s="4"/>
      <c r="E26" s="12"/>
      <c r="F26" s="4"/>
      <c r="H26" s="4"/>
    </row>
    <row r="27" spans="1:8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IFERROR(VLOOKUP(C27,MA!$A$6:$D$26,{2,3,4},0),IFERROR(VLOOKUP(C27,MO!$A$6:$D$26,{2,3,4},0),IFERROR(VLOOKUP(C27,MQ!$A$6:$D$26,{2,3,4},0),IFERROR(VLOOKUP(C27,BA!$A$6:$H$169,{2,5,8},0),{"No encontrado","X","X"}))))</f>
        <v>PEON</v>
      </c>
      <c r="E27" s="12" t="str">
        <v>JOR</v>
      </c>
      <c r="F27" s="4">
        <v>638.26</v>
      </c>
      <c r="G27" s="40">
        <v>1</v>
      </c>
      <c r="H27" s="4">
        <f t="shared" si="1"/>
        <v>638.26</v>
      </c>
    </row>
    <row r="28" spans="1:8">
      <c r="D28" s="4"/>
      <c r="E28" s="12"/>
      <c r="F28" s="4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638.26</v>
      </c>
      <c r="G29" s="16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638.26</v>
      </c>
      <c r="G30" s="16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638.26</v>
      </c>
      <c r="G31" s="16">
        <f>k!$D$12</f>
        <v>0.01</v>
      </c>
      <c r="H31" s="16">
        <f>G31*F31</f>
        <v>6.38</v>
      </c>
    </row>
    <row r="32" spans="1:8">
      <c r="D32" s="4"/>
      <c r="E32" s="12"/>
      <c r="F32" s="4"/>
      <c r="H32" s="4"/>
    </row>
    <row r="33" spans="1:8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IFERROR(VLOOKUP(C33,MA!$A$6:$D$26,{2,3,4},0),IFERROR(VLOOKUP(C33,MO!$A$6:$D$26,{2,3,4},0),IFERROR(VLOOKUP(C33,MQ!$A$6:$D$26,{2,3,4},0),IFERROR(VLOOKUP(C33,BA!$A$6:$H$169,{2,5,8},0),{"No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6" spans="1:8" s="10" customFormat="1" ht="47.4" customHeight="1">
      <c r="A36" s="10" t="s">
        <v>81</v>
      </c>
      <c r="B36" s="10" t="s">
        <v>82</v>
      </c>
      <c r="E36" s="13" t="s">
        <v>50</v>
      </c>
      <c r="H36" s="14">
        <f>SUM(H37:H47)</f>
        <v>430.47</v>
      </c>
    </row>
    <row r="37" spans="1:8">
      <c r="C37" s="1" t="s">
        <v>536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MADERA DE PINO DE TERCERA</v>
      </c>
      <c r="E37" s="12" t="str">
        <v>Pt</v>
      </c>
      <c r="F37" s="4">
        <v>10</v>
      </c>
      <c r="G37" s="1">
        <f>11/5*1.25</f>
        <v>2.75</v>
      </c>
      <c r="H37" s="4">
        <f t="shared" ref="H37:H42" si="3">G37*F37</f>
        <v>27.5</v>
      </c>
    </row>
    <row r="38" spans="1:8">
      <c r="C38" s="1" t="s">
        <v>547</v>
      </c>
      <c r="D38" s="4" t="str" cm="1">
        <f t="array" ref="D38:F38">IFERROR(VLOOKUP(C38,MA!$A$6:$D$26,{2,3,4},0),IFERROR(VLOOKUP(C38,MO!$A$6:$D$26,{2,3,4},0),IFERROR(VLOOKUP(C38,MQ!$A$6:$D$26,{2,3,4},0),IFERROR(VLOOKUP(C38,BA!$A$6:$H$169,{2,5,8},0),{"No encontrado","X","X"}))))</f>
        <v>DESMOLDANTE</v>
      </c>
      <c r="E38" s="12" t="str">
        <v>Lt</v>
      </c>
      <c r="F38" s="4">
        <v>97.73</v>
      </c>
      <c r="G38" s="1">
        <v>0.2</v>
      </c>
      <c r="H38" s="4">
        <f t="shared" ref="H38" si="4">G38*F38</f>
        <v>19.55</v>
      </c>
    </row>
    <row r="39" spans="1:8">
      <c r="C39" s="1" t="s">
        <v>35</v>
      </c>
      <c r="D39" s="4" t="str" cm="1">
        <f t="array" ref="D39:F39">IFERROR(VLOOKUP(C39,MA!$A$6:$D$26,{2,3,4},0),IFERROR(VLOOKUP(C39,MO!$A$6:$D$26,{2,3,4},0),IFERROR(VLOOKUP(C39,MQ!$A$6:$D$26,{2,3,4},0),IFERROR(VLOOKUP(C39,BA!$A$6:$H$169,{2,5,8},0),{"No encontrado","X","X"}))))</f>
        <v>CLAVO</v>
      </c>
      <c r="E39" s="12" t="str">
        <v>Kg</v>
      </c>
      <c r="F39" s="4">
        <v>36</v>
      </c>
      <c r="G39" s="1">
        <v>0.1</v>
      </c>
      <c r="H39" s="4">
        <f t="shared" si="3"/>
        <v>3.6</v>
      </c>
    </row>
    <row r="40" spans="1:8">
      <c r="C40" s="1" t="s">
        <v>543</v>
      </c>
      <c r="D40" s="4" t="str" cm="1">
        <f t="array" ref="D40:F40">IFERROR(VLOOKUP(C40,MA!$A$6:$D$26,{2,3,4},0),IFERROR(VLOOKUP(C40,MO!$A$6:$D$26,{2,3,4},0),IFERROR(VLOOKUP(C40,MQ!$A$6:$D$26,{2,3,4},0),IFERROR(VLOOKUP(C40,BA!$A$6:$H$169,{2,5,8},0),{"No encontrado","X","X"}))))</f>
        <v>ALAMBRE RECOCIDO</v>
      </c>
      <c r="E40" s="12" t="str">
        <v>Kg</v>
      </c>
      <c r="F40" s="4">
        <v>22</v>
      </c>
      <c r="G40" s="1">
        <v>0.5</v>
      </c>
      <c r="H40" s="4">
        <f t="shared" ref="H40" si="5">G40*F40</f>
        <v>11</v>
      </c>
    </row>
    <row r="41" spans="1:8">
      <c r="D41" s="4"/>
      <c r="E41" s="12"/>
      <c r="F41" s="4"/>
      <c r="H41" s="4"/>
    </row>
    <row r="42" spans="1:8">
      <c r="C42" s="1" t="s">
        <v>13</v>
      </c>
      <c r="D42" s="4" t="str" cm="1">
        <f t="array" ref="D42:F42">IFERROR(VLOOKUP(C42,MA!$A$6:$D$26,{2,3,4},0),IFERROR(VLOOKUP(C42,MO!$A$6:$D$26,{2,3,4},0),IFERROR(VLOOKUP(C42,MQ!$A$6:$D$26,{2,3,4},0),IFERROR(VLOOKUP(C42,BA!$A$6:$H$169,{2,5,8},0),{"No encontrado","X","X"}))))</f>
        <v>CARPINTERO DE OBRA NEGRA, OFICIAL</v>
      </c>
      <c r="E42" s="12" t="str">
        <v>JOR</v>
      </c>
      <c r="F42" s="4">
        <v>949.25</v>
      </c>
      <c r="G42" s="1">
        <f>1/5</f>
        <v>0.2</v>
      </c>
      <c r="H42" s="4">
        <f t="shared" si="3"/>
        <v>189.85</v>
      </c>
    </row>
    <row r="43" spans="1:8">
      <c r="C43" s="1" t="s">
        <v>11</v>
      </c>
      <c r="D43" s="4" t="str" cm="1">
        <f t="array" ref="D43:F43">IFERROR(VLOOKUP(C43,MA!$A$6:$D$26,{2,3,4},0),IFERROR(VLOOKUP(C43,MO!$A$6:$D$26,{2,3,4},0),IFERROR(VLOOKUP(C43,MQ!$A$6:$D$26,{2,3,4},0),IFERROR(VLOOKUP(C43,BA!$A$6:$H$169,{2,5,8},0),{"No encontrado","X","X"}))))</f>
        <v xml:space="preserve">AYUDANTE GENERAL </v>
      </c>
      <c r="E43" s="12" t="str">
        <v>JOR</v>
      </c>
      <c r="F43" s="4">
        <v>668.33</v>
      </c>
      <c r="G43" s="1">
        <f>1/5</f>
        <v>0.2</v>
      </c>
      <c r="H43" s="4">
        <f t="shared" ref="H43" si="6">G43*F43</f>
        <v>133.66999999999999</v>
      </c>
    </row>
    <row r="44" spans="1:8">
      <c r="D44" s="4"/>
      <c r="E44" s="12"/>
    </row>
    <row r="45" spans="1:8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323.52</v>
      </c>
      <c r="G45" s="16">
        <f>k!$D$10</f>
        <v>0.03</v>
      </c>
      <c r="H45" s="16">
        <f>G45*F45</f>
        <v>9.7100000000000009</v>
      </c>
    </row>
    <row r="46" spans="1:8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323.52</v>
      </c>
      <c r="G46" s="16">
        <f>k!$D$11</f>
        <v>0.1</v>
      </c>
      <c r="H46" s="16">
        <f>G46*F46</f>
        <v>32.35</v>
      </c>
    </row>
    <row r="47" spans="1:8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7">F46</f>
        <v>323.52</v>
      </c>
      <c r="G47" s="16">
        <f>k!$D$12</f>
        <v>0.01</v>
      </c>
      <c r="H47" s="16">
        <f>G47*F47</f>
        <v>3.24</v>
      </c>
    </row>
    <row r="50" spans="1:8">
      <c r="A50" s="10" t="s">
        <v>546</v>
      </c>
      <c r="B50" s="10" t="s">
        <v>545</v>
      </c>
      <c r="C50" s="10"/>
      <c r="D50" s="10"/>
      <c r="E50" s="13" t="s">
        <v>57</v>
      </c>
      <c r="F50" s="10"/>
      <c r="G50" s="10"/>
      <c r="H50" s="14">
        <f>SUM(H51:H62)</f>
        <v>2460.62</v>
      </c>
    </row>
    <row r="51" spans="1:8">
      <c r="C51" s="1" t="s">
        <v>538</v>
      </c>
      <c r="D51" s="4" t="str" cm="1">
        <f t="array" ref="D51:F51">IFERROR(VLOOKUP(C51,MA!$A$6:$D$26,{2,3,4},0),IFERROR(VLOOKUP(C51,MO!$A$6:$D$26,{2,3,4},0),IFERROR(VLOOKUP(C51,MQ!$A$6:$D$26,{2,3,4},0),IFERROR(VLOOKUP(C51,BA!$A$6:$H$169,{2,5,8},0),{"No encontrado","X","X"}))))</f>
        <v>CEMENTO GRIS EN SACO</v>
      </c>
      <c r="E51" s="12" t="str">
        <v>Ton</v>
      </c>
      <c r="F51" s="4">
        <v>2500</v>
      </c>
      <c r="G51" s="40">
        <v>0.32600000000000001</v>
      </c>
      <c r="H51" s="4">
        <f t="shared" ref="H51:H62" si="8">G51*F51</f>
        <v>815</v>
      </c>
    </row>
    <row r="52" spans="1:8">
      <c r="C52" s="1" t="s">
        <v>539</v>
      </c>
      <c r="D52" s="4" t="str" cm="1">
        <f t="array" ref="D52:F52">IFERROR(VLOOKUP(C52,MA!$A$6:$D$26,{2,3,4},0),IFERROR(VLOOKUP(C52,MO!$A$6:$D$26,{2,3,4},0),IFERROR(VLOOKUP(C52,MQ!$A$6:$D$26,{2,3,4},0),IFERROR(VLOOKUP(C52,BA!$A$6:$H$169,{2,5,8},0),{"No encontrado","X","X"}))))</f>
        <v>ARENA DE RIO L.A.B. EN OBRA</v>
      </c>
      <c r="E52" s="12" t="str">
        <v>m3</v>
      </c>
      <c r="F52" s="4">
        <v>500</v>
      </c>
      <c r="G52" s="40">
        <v>0.53600000000000003</v>
      </c>
      <c r="H52" s="4">
        <f t="shared" si="8"/>
        <v>268</v>
      </c>
    </row>
    <row r="53" spans="1:8">
      <c r="C53" s="1" t="s">
        <v>541</v>
      </c>
      <c r="D53" s="4" t="str" cm="1">
        <f t="array" ref="D53:F53">IFERROR(VLOOKUP(C53,MA!$A$6:$D$26,{2,3,4},0),IFERROR(VLOOKUP(C53,MO!$A$6:$D$26,{2,3,4},0),IFERROR(VLOOKUP(C53,MQ!$A$6:$D$26,{2,3,4},0),IFERROR(VLOOKUP(C53,BA!$A$6:$H$169,{2,5,8},0),{"No encontrado","X","X"}))))</f>
        <v>GRAVA DE 3/4</v>
      </c>
      <c r="E53" s="12" t="str">
        <v>m3</v>
      </c>
      <c r="F53" s="4">
        <v>600</v>
      </c>
      <c r="G53" s="40">
        <v>0.65</v>
      </c>
      <c r="H53" s="4">
        <f t="shared" si="8"/>
        <v>390</v>
      </c>
    </row>
    <row r="54" spans="1:8">
      <c r="C54" s="1" t="s">
        <v>68</v>
      </c>
      <c r="D54" s="4" t="str" cm="1">
        <f t="array" ref="D54:F54">IFERROR(VLOOKUP(C54,MA!$A$6:$D$26,{2,3,4},0),IFERROR(VLOOKUP(C54,MO!$A$6:$D$26,{2,3,4},0),IFERROR(VLOOKUP(C54,MQ!$A$6:$D$26,{2,3,4},0),IFERROR(VLOOKUP(C54,BA!$A$6:$H$169,{2,5,8},0),{"No encontrado","X","X"}))))</f>
        <v>AGUA EN PIPA</v>
      </c>
      <c r="E54" s="12" t="str">
        <v>m3</v>
      </c>
      <c r="F54" s="4">
        <v>20</v>
      </c>
      <c r="G54" s="40">
        <v>0.5</v>
      </c>
      <c r="H54" s="4">
        <f t="shared" si="8"/>
        <v>10</v>
      </c>
    </row>
    <row r="55" spans="1:8">
      <c r="D55" s="4"/>
      <c r="E55" s="12"/>
      <c r="F55" s="4"/>
      <c r="H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PEON</v>
      </c>
      <c r="E56" s="12" t="str">
        <v>JOR</v>
      </c>
      <c r="F56" s="4">
        <v>638.26</v>
      </c>
      <c r="G56" s="40">
        <v>1</v>
      </c>
      <c r="H56" s="4">
        <f t="shared" ref="H56:H62" si="9">G56*F56</f>
        <v>638.26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638.26</v>
      </c>
      <c r="G58" s="16">
        <f>k!$D$10</f>
        <v>0.03</v>
      </c>
      <c r="H58" s="16">
        <f>G58*F58</f>
        <v>19.149999999999999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638.26</v>
      </c>
      <c r="G59" s="16">
        <f>k!$D$11</f>
        <v>0.1</v>
      </c>
      <c r="H59" s="16">
        <f>G59*F59</f>
        <v>63.83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" si="10">F59</f>
        <v>638.26</v>
      </c>
      <c r="G60" s="16">
        <f>k!$D$12</f>
        <v>0.01</v>
      </c>
      <c r="H60" s="16">
        <f>G60*F60</f>
        <v>6.38</v>
      </c>
    </row>
    <row r="61" spans="1:8">
      <c r="D61" s="4"/>
      <c r="E61" s="12"/>
      <c r="F61" s="4"/>
      <c r="H61" s="4"/>
    </row>
    <row r="62" spans="1:8">
      <c r="C62" s="1" t="s">
        <v>69</v>
      </c>
      <c r="D62" s="4" t="str" cm="1">
        <f t="array" ref="D62:F62">IFERROR(VLOOKUP(C62,MA!$A$6:$D$26,{2,3,4},0),IFERROR(VLOOKUP(C62,MO!$A$6:$D$26,{2,3,4},0),IFERROR(VLOOKUP(C62,MQ!$A$6:$D$26,{2,3,4},0),IFERROR(VLOOKUP(C62,BA!$A$6:$H$169,{2,5,8},0),{"No encontrado","X","X"}))))</f>
        <v>REVOLVEDORA 1 SACO</v>
      </c>
      <c r="E62" s="12" t="str">
        <v>Hr</v>
      </c>
      <c r="F62" s="4">
        <v>250</v>
      </c>
      <c r="G62" s="1">
        <v>1</v>
      </c>
      <c r="H62" s="4">
        <f t="shared" ref="H62" si="11">G62*F62</f>
        <v>250</v>
      </c>
    </row>
    <row r="169" spans="1:5">
      <c r="A169" s="3" t="s">
        <v>20</v>
      </c>
      <c r="B169" s="3"/>
      <c r="C169" s="3"/>
      <c r="D169" s="3"/>
      <c r="E169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H5" sqref="H5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0.02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0.27560000000000001</v>
      </c>
    </row>
    <row r="14" spans="1:14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ruth sarai flores ovalle</cp:lastModifiedBy>
  <cp:lastPrinted>2024-08-13T20:07:58Z</cp:lastPrinted>
  <dcterms:created xsi:type="dcterms:W3CDTF">2024-08-08T20:21:30Z</dcterms:created>
  <dcterms:modified xsi:type="dcterms:W3CDTF">2024-10-05T17:11:31Z</dcterms:modified>
</cp:coreProperties>
</file>