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C:\Users\Paulina MTZ\Desktop\MAESTRÍA EN VALUACIÓN\MÓDULO 3\EJERCICIOS\"/>
    </mc:Choice>
  </mc:AlternateContent>
  <xr:revisionPtr revIDLastSave="0" documentId="13_ncr:1_{3463E3C8-13C2-4BB5-81B5-A2DB594D2C44}" xr6:coauthVersionLast="36" xr6:coauthVersionMax="36" xr10:uidLastSave="{00000000-0000-0000-0000-000000000000}"/>
  <bookViews>
    <workbookView xWindow="0" yWindow="0" windowWidth="23040" windowHeight="8940" firstSheet="3" activeTab="6" xr2:uid="{00000000-000D-0000-FFFF-FFFF00000000}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" i="7" l="1"/>
  <c r="G56" i="7"/>
  <c r="D57" i="7" a="1"/>
  <c r="F57" i="7" s="1"/>
  <c r="H57" i="7" s="1"/>
  <c r="G51" i="7"/>
  <c r="D54" i="7" a="1"/>
  <c r="F54" i="7" s="1"/>
  <c r="H54" i="7" s="1"/>
  <c r="D17" i="2"/>
  <c r="D52" i="7" a="1"/>
  <c r="E52" i="7" s="1"/>
  <c r="D53" i="7" a="1"/>
  <c r="D53" i="7" s="1"/>
  <c r="D47" i="7" a="1"/>
  <c r="D47" i="7" s="1"/>
  <c r="G45" i="7"/>
  <c r="D45" i="7"/>
  <c r="C45" i="7"/>
  <c r="G44" i="7"/>
  <c r="D44" i="7"/>
  <c r="C44" i="7"/>
  <c r="G43" i="7"/>
  <c r="D43" i="7"/>
  <c r="C43" i="7"/>
  <c r="D41" i="7" a="1"/>
  <c r="E41" i="7" s="1"/>
  <c r="D39" i="7" a="1"/>
  <c r="F39" i="7" s="1"/>
  <c r="H39" i="7" s="1"/>
  <c r="D38" i="7" a="1"/>
  <c r="E38" i="7" s="1"/>
  <c r="D37" i="7" a="1"/>
  <c r="D37" i="7" s="1"/>
  <c r="D36" i="7" a="1"/>
  <c r="E36" i="7" s="1"/>
  <c r="G17" i="7"/>
  <c r="G11" i="7"/>
  <c r="D57" i="7" l="1"/>
  <c r="E57" i="7"/>
  <c r="E54" i="7"/>
  <c r="D54" i="7"/>
  <c r="D52" i="7"/>
  <c r="F52" i="7"/>
  <c r="H52" i="7" s="1"/>
  <c r="E53" i="7"/>
  <c r="F53" i="7"/>
  <c r="H53" i="7" s="1"/>
  <c r="E37" i="7"/>
  <c r="F41" i="7"/>
  <c r="H41" i="7" s="1"/>
  <c r="F43" i="7" s="1"/>
  <c r="F37" i="7"/>
  <c r="H37" i="7" s="1"/>
  <c r="F38" i="7"/>
  <c r="H38" i="7" s="1"/>
  <c r="D39" i="7"/>
  <c r="D41" i="7"/>
  <c r="E39" i="7"/>
  <c r="D36" i="7"/>
  <c r="F36" i="7"/>
  <c r="H36" i="7" s="1"/>
  <c r="E47" i="7"/>
  <c r="D38" i="7"/>
  <c r="F47" i="7"/>
  <c r="H47" i="7" s="1"/>
  <c r="B6" i="1"/>
  <c r="B23" i="10" a="1"/>
  <c r="B23" i="10" s="1"/>
  <c r="F229" i="9"/>
  <c r="F228" i="9"/>
  <c r="F230" i="9" s="1"/>
  <c r="F225" i="9"/>
  <c r="F224" i="9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68" i="9"/>
  <c r="F167" i="9"/>
  <c r="F166" i="9"/>
  <c r="F165" i="9"/>
  <c r="F164" i="9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05" i="9"/>
  <c r="F106" i="9"/>
  <c r="F107" i="9"/>
  <c r="F108" i="9"/>
  <c r="F109" i="9"/>
  <c r="F110" i="9"/>
  <c r="F111" i="9"/>
  <c r="F112" i="9"/>
  <c r="F113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F13" i="9" s="1"/>
  <c r="B7" i="10" s="1" a="1"/>
  <c r="B7" i="10" s="1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2" i="7"/>
  <c r="C62" i="7"/>
  <c r="D61" i="7"/>
  <c r="C61" i="7"/>
  <c r="D60" i="7"/>
  <c r="C60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2" i="7"/>
  <c r="G61" i="7"/>
  <c r="G60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6" i="7" a="1"/>
  <c r="D56" i="7" s="1"/>
  <c r="D51" i="7" a="1"/>
  <c r="D51" i="7" s="1"/>
  <c r="G101" i="1"/>
  <c r="G97" i="1"/>
  <c r="D27" i="1"/>
  <c r="C27" i="1"/>
  <c r="G26" i="1"/>
  <c r="G25" i="1"/>
  <c r="G24" i="1"/>
  <c r="G23" i="1"/>
  <c r="G22" i="1"/>
  <c r="F114" i="9" l="1"/>
  <c r="B13" i="10" s="1" a="1"/>
  <c r="B13" i="10" s="1"/>
  <c r="F102" i="9"/>
  <c r="B12" i="10" s="1" a="1"/>
  <c r="B12" i="10" s="1"/>
  <c r="F169" i="9"/>
  <c r="B18" i="10" s="1" a="1"/>
  <c r="B18" i="10" s="1"/>
  <c r="F72" i="9"/>
  <c r="B10" i="10" s="1" a="1"/>
  <c r="B10" i="10" s="1"/>
  <c r="F153" i="9"/>
  <c r="B16" i="10" s="1" a="1"/>
  <c r="B16" i="10" s="1"/>
  <c r="F162" i="9"/>
  <c r="B17" i="10" s="1" a="1"/>
  <c r="B17" i="10" s="1"/>
  <c r="F91" i="9"/>
  <c r="B11" i="10" s="1" a="1"/>
  <c r="B11" i="10" s="1"/>
  <c r="F222" i="9"/>
  <c r="B21" i="10" s="1" a="1"/>
  <c r="B21" i="10" s="1"/>
  <c r="F226" i="9"/>
  <c r="B22" i="10" s="1" a="1"/>
  <c r="B22" i="10" s="1"/>
  <c r="F138" i="9"/>
  <c r="B15" i="10" s="1" a="1"/>
  <c r="B15" i="10" s="1"/>
  <c r="F132" i="9"/>
  <c r="B14" i="10" s="1" a="1"/>
  <c r="B14" i="10" s="1"/>
  <c r="F187" i="9"/>
  <c r="B19" i="10" s="1" a="1"/>
  <c r="B19" i="10" s="1"/>
  <c r="F44" i="7"/>
  <c r="H43" i="7"/>
  <c r="F202" i="9"/>
  <c r="B20" i="10" s="1" a="1"/>
  <c r="B20" i="10" s="1"/>
  <c r="F46" i="9"/>
  <c r="B9" i="10" s="1" a="1"/>
  <c r="B9" i="10" s="1"/>
  <c r="F28" i="9"/>
  <c r="H5" i="4"/>
  <c r="F232" i="9" l="1"/>
  <c r="B8" i="10" a="1"/>
  <c r="B8" i="10" s="1"/>
  <c r="F45" i="7"/>
  <c r="H45" i="7" s="1"/>
  <c r="H44" i="7"/>
  <c r="H35" i="7" l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56" i="7"/>
  <c r="H56" i="7" s="1"/>
  <c r="F60" i="7" s="1"/>
  <c r="E56" i="7"/>
  <c r="F51" i="7"/>
  <c r="H51" i="7" s="1"/>
  <c r="E51" i="7"/>
  <c r="F33" i="7"/>
  <c r="H33" i="7" s="1"/>
  <c r="E33" i="7"/>
  <c r="F27" i="7"/>
  <c r="H27" i="7" s="1"/>
  <c r="F29" i="7" s="1"/>
  <c r="E27" i="7"/>
  <c r="F25" i="7"/>
  <c r="H25" i="7" s="1"/>
  <c r="E25" i="7"/>
  <c r="F24" i="7"/>
  <c r="H24" i="7" s="1"/>
  <c r="E24" i="7"/>
  <c r="F23" i="7"/>
  <c r="H23" i="7" s="1"/>
  <c r="E23" i="7"/>
  <c r="F22" i="7"/>
  <c r="H22" i="7" s="1"/>
  <c r="E22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D14" i="10" l="1"/>
  <c r="D22" i="10"/>
  <c r="D8" i="10"/>
  <c r="D16" i="10"/>
  <c r="D9" i="10"/>
  <c r="D17" i="10"/>
  <c r="D10" i="10"/>
  <c r="D18" i="10"/>
  <c r="D13" i="10"/>
  <c r="D15" i="10"/>
  <c r="D19" i="10"/>
  <c r="D21" i="10"/>
  <c r="D7" i="10"/>
  <c r="C25" i="10"/>
  <c r="E25" i="10" s="1"/>
  <c r="D23" i="10"/>
  <c r="D11" i="10"/>
  <c r="D12" i="10"/>
  <c r="D20" i="10"/>
  <c r="F106" i="1"/>
  <c r="H106" i="1" s="1"/>
  <c r="F80" i="1"/>
  <c r="H80" i="1" s="1"/>
  <c r="F15" i="1"/>
  <c r="H15" i="1" s="1"/>
  <c r="F61" i="7"/>
  <c r="H60" i="7"/>
  <c r="F58" i="1"/>
  <c r="F30" i="7"/>
  <c r="H29" i="7"/>
  <c r="F39" i="1"/>
  <c r="F14" i="7"/>
  <c r="H13" i="7"/>
  <c r="E21" i="10" l="1"/>
  <c r="E11" i="10"/>
  <c r="E13" i="10"/>
  <c r="E16" i="10"/>
  <c r="E19" i="10"/>
  <c r="E10" i="10"/>
  <c r="E8" i="10"/>
  <c r="E14" i="10"/>
  <c r="E12" i="10"/>
  <c r="E23" i="10"/>
  <c r="E9" i="10"/>
  <c r="E15" i="10"/>
  <c r="E17" i="10"/>
  <c r="E22" i="10"/>
  <c r="D25" i="10"/>
  <c r="E18" i="10"/>
  <c r="E20" i="10"/>
  <c r="E7" i="10"/>
  <c r="F107" i="1"/>
  <c r="H107" i="1" s="1"/>
  <c r="F81" i="1"/>
  <c r="F82" i="1" s="1"/>
  <c r="F16" i="1"/>
  <c r="F17" i="1" s="1"/>
  <c r="F31" i="7"/>
  <c r="H30" i="7"/>
  <c r="F59" i="1"/>
  <c r="H58" i="1"/>
  <c r="F15" i="7"/>
  <c r="H14" i="7"/>
  <c r="F40" i="1"/>
  <c r="H39" i="1"/>
  <c r="F62" i="7"/>
  <c r="H61" i="7"/>
  <c r="F108" i="1" l="1"/>
  <c r="F109" i="1" s="1"/>
  <c r="H81" i="1"/>
  <c r="H16" i="1"/>
  <c r="H17" i="1"/>
  <c r="F18" i="1"/>
  <c r="F60" i="1"/>
  <c r="H59" i="1"/>
  <c r="H31" i="7"/>
  <c r="H62" i="7"/>
  <c r="H15" i="7"/>
  <c r="F83" i="1"/>
  <c r="H82" i="1"/>
  <c r="F41" i="1"/>
  <c r="H40" i="1"/>
  <c r="H108" i="1" l="1"/>
  <c r="F110" i="1"/>
  <c r="H110" i="1" s="1"/>
  <c r="H109" i="1"/>
  <c r="H21" i="7"/>
  <c r="D97" i="1" s="1" a="1"/>
  <c r="F84" i="1"/>
  <c r="H84" i="1" s="1"/>
  <c r="H83" i="1"/>
  <c r="F42" i="1"/>
  <c r="H41" i="1"/>
  <c r="H60" i="1"/>
  <c r="F61" i="1"/>
  <c r="F19" i="1"/>
  <c r="H19" i="1" s="1"/>
  <c r="H18" i="1"/>
  <c r="H50" i="7" l="1"/>
  <c r="D98" i="1" s="1" a="1"/>
  <c r="D98" i="1" s="1"/>
  <c r="D97" i="1"/>
  <c r="E97" i="1"/>
  <c r="F97" i="1"/>
  <c r="H97" i="1" s="1"/>
  <c r="H6" i="7"/>
  <c r="D75" i="1" s="1" a="1"/>
  <c r="D75" i="1" s="1"/>
  <c r="F22" i="1"/>
  <c r="H61" i="1"/>
  <c r="F62" i="1"/>
  <c r="H62" i="1" s="1"/>
  <c r="F43" i="1"/>
  <c r="H43" i="1" s="1"/>
  <c r="H42" i="1"/>
  <c r="F98" i="1" l="1"/>
  <c r="H98" i="1" s="1"/>
  <c r="F113" i="1" s="1"/>
  <c r="H113" i="1" s="1"/>
  <c r="E98" i="1"/>
  <c r="F65" i="1"/>
  <c r="H65" i="1" s="1"/>
  <c r="E75" i="1"/>
  <c r="F75" i="1"/>
  <c r="H75" i="1" s="1"/>
  <c r="F87" i="1" s="1"/>
  <c r="F88" i="1" s="1"/>
  <c r="F46" i="1"/>
  <c r="F23" i="1"/>
  <c r="H23" i="1" s="1"/>
  <c r="H22" i="1"/>
  <c r="F114" i="1" l="1"/>
  <c r="H114" i="1" s="1"/>
  <c r="H95" i="1" s="1"/>
  <c r="F66" i="1"/>
  <c r="H66" i="1" s="1"/>
  <c r="H87" i="1"/>
  <c r="F24" i="1"/>
  <c r="H24" i="1" s="1"/>
  <c r="F25" i="1" s="1"/>
  <c r="H25" i="1" s="1"/>
  <c r="H88" i="1"/>
  <c r="F47" i="1"/>
  <c r="H47" i="1" s="1"/>
  <c r="H46" i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F67" i="1"/>
  <c r="H67" i="1" s="1"/>
  <c r="F68" i="1" s="1"/>
  <c r="H68" i="1" s="1"/>
  <c r="F69" i="1" s="1"/>
  <c r="H69" i="1" s="1"/>
  <c r="H70" i="1" s="1"/>
  <c r="H54" i="1" s="1"/>
  <c r="F26" i="1"/>
  <c r="H26" i="1" s="1"/>
  <c r="H27" i="1" s="1"/>
  <c r="H6" i="1" s="1"/>
  <c r="F48" i="1"/>
  <c r="H48" i="1" s="1"/>
  <c r="F49" i="1" s="1"/>
  <c r="H49" i="1" s="1"/>
  <c r="F50" i="1" l="1"/>
  <c r="H50" i="1" s="1"/>
  <c r="H51" i="1" s="1"/>
  <c r="H3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Amyndra</author>
  </authors>
  <commentList>
    <comment ref="G11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Se ocupan </t>
        </r>
        <r>
          <rPr>
            <sz val="9"/>
            <color indexed="81"/>
            <rFont val="Tahoma"/>
            <charset val="1"/>
          </rPr>
          <t xml:space="preserve">8 peones para cada 8m3 al dia
</t>
        </r>
      </text>
    </comment>
    <comment ref="G17" authorId="0" shapeId="0" xr:uid="{00000000-0006-0000-0600-000002000000}">
      <text>
        <r>
          <rPr>
            <sz val="9"/>
            <color indexed="81"/>
            <rFont val="Tahoma"/>
            <charset val="1"/>
          </rPr>
          <t xml:space="preserve">Ocupo 8 peones para cada 8m3 al dia
</t>
        </r>
      </text>
    </comment>
    <comment ref="D36" authorId="0" shapeId="0" xr:uid="{00000000-0006-0000-0600-000003000000}">
      <text>
        <r>
          <rPr>
            <sz val="9"/>
            <color indexed="81"/>
            <rFont val="Tahoma"/>
            <charset val="1"/>
          </rPr>
          <t>UN CONCRETO SERÁ MÁS BARATO ENTRE MÁS GRANDE SEA LA GRAVA. Por eso el MorteConcreto es más barato el el mortero</t>
        </r>
      </text>
    </comment>
    <comment ref="G51" authorId="0" shapeId="0" xr:uid="{00000000-0006-0000-0600-000005000000}">
      <text>
        <r>
          <rPr>
            <sz val="9"/>
            <color indexed="81"/>
            <rFont val="Tahoma"/>
            <charset val="1"/>
          </rPr>
          <t>11 m2 entre 5 usos que tenga X 1.25 que sería nuestro desperdicio</t>
        </r>
      </text>
    </comment>
    <comment ref="G52" authorId="0" shapeId="0" xr:uid="{00000000-0006-0000-0600-000006000000}">
      <text>
        <r>
          <rPr>
            <sz val="9"/>
            <color indexed="81"/>
            <rFont val="Tahoma"/>
            <charset val="1"/>
          </rPr>
          <t xml:space="preserve">100 gr por m2
</t>
        </r>
      </text>
    </comment>
    <comment ref="G54" authorId="0" shapeId="0" xr:uid="{00000000-0006-0000-0600-000007000000}">
      <text>
        <r>
          <rPr>
            <b/>
            <sz val="9"/>
            <color indexed="81"/>
            <rFont val="Tahoma"/>
            <charset val="1"/>
          </rPr>
          <t xml:space="preserve">Con 1lt hago 5m2. Entonces para 1m2 necesito 1/5 de lt
</t>
        </r>
      </text>
    </comment>
    <comment ref="G56" authorId="0" shapeId="0" xr:uid="{00000000-0006-0000-0600-000008000000}">
      <text>
        <r>
          <rPr>
            <sz val="9"/>
            <color indexed="81"/>
            <rFont val="Tahoma"/>
            <charset val="1"/>
          </rPr>
          <t>Una pareja hace 5m2 por jornada y sólo estámos cuantificando 1m2</t>
        </r>
      </text>
    </comment>
    <comment ref="F60" authorId="0" shapeId="0" xr:uid="{00000000-0006-0000-0600-000009000000}">
      <text>
        <r>
          <rPr>
            <b/>
            <sz val="9"/>
            <color indexed="81"/>
            <rFont val="Tahoma"/>
            <charset val="1"/>
          </rPr>
          <t xml:space="preserve">Se suma </t>
        </r>
        <r>
          <rPr>
            <sz val="9"/>
            <color indexed="81"/>
            <rFont val="Tahoma"/>
            <charset val="1"/>
          </rPr>
          <t>toda la mano de obra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<sst xmlns="http://schemas.openxmlformats.org/spreadsheetml/2006/main" count="886" uniqueCount="556">
  <si>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</si>
  <si>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</si>
  <si>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</si>
  <si>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</si>
  <si>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</si>
  <si>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</si>
  <si>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</si>
  <si>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</si>
  <si>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</si>
  <si>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</si>
  <si>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</si>
  <si>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</si>
  <si>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</si>
  <si>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</si>
  <si>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</si>
  <si>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</si>
  <si>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</si>
  <si>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</si>
  <si>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</si>
  <si>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</si>
  <si>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</si>
  <si>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</si>
  <si>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</si>
  <si>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</si>
  <si>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</si>
  <si>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</si>
  <si>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</si>
  <si>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</si>
  <si>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</si>
  <si>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</si>
  <si>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</si>
  <si>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</si>
  <si>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</si>
  <si>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</si>
  <si>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</si>
  <si>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</si>
  <si>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</si>
  <si>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</si>
  <si>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</si>
  <si>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</si>
  <si>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</si>
  <si>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</si>
  <si>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</si>
  <si>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</si>
  <si>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</si>
  <si>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</si>
  <si>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</si>
  <si>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</si>
  <si>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</si>
  <si>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</si>
  <si>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</si>
  <si>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</si>
  <si>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</si>
  <si>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</si>
  <si>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</si>
  <si>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</si>
  <si>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</si>
  <si>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</si>
  <si>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</si>
  <si>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</si>
  <si>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</si>
  <si>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</si>
  <si>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</si>
  <si>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</si>
  <si>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</si>
  <si>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</si>
  <si>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</si>
  <si>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</si>
  <si>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</si>
  <si>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</si>
  <si>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</si>
  <si>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</si>
  <si>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</si>
  <si>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</si>
  <si>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</si>
  <si>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</si>
  <si>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</si>
  <si>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</si>
  <si>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</si>
  <si>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</si>
  <si>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</si>
  <si>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</si>
  <si>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</si>
  <si>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</si>
  <si>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</si>
  <si>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</si>
  <si>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</si>
  <si>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</si>
  <si>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</si>
  <si>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</si>
  <si>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</si>
  <si>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</si>
  <si>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</si>
  <si>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</si>
  <si>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</si>
  <si>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</si>
  <si>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</si>
  <si>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</si>
  <si>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</si>
  <si>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</si>
  <si>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</si>
  <si>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</si>
  <si>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</si>
  <si>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</si>
  <si>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</si>
  <si>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</si>
  <si>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</si>
  <si>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</si>
  <si>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</si>
  <si>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</si>
  <si>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</si>
  <si>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</si>
  <si>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</si>
  <si>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</si>
  <si>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</si>
  <si>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</si>
  <si>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</si>
  <si>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</si>
  <si>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</si>
  <si>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</si>
  <si>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</si>
  <si>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</si>
  <si>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</si>
  <si>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</si>
  <si>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</si>
  <si>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</si>
  <si>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</si>
  <si>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</si>
  <si>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</si>
  <si>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</si>
  <si>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</si>
  <si>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</si>
  <si>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</si>
  <si>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</si>
  <si>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</si>
  <si>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</si>
  <si>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</si>
  <si>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</si>
  <si>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</si>
  <si>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</si>
  <si>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</si>
  <si>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</si>
  <si>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</si>
  <si>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</si>
  <si>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</si>
  <si>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</si>
  <si>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</si>
  <si>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</si>
  <si>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</si>
  <si>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</si>
  <si>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</si>
  <si>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</si>
  <si>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</si>
  <si>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</si>
  <si>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</si>
  <si>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</si>
  <si>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</si>
  <si>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</si>
  <si>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</si>
  <si>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</si>
  <si>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</si>
  <si>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</si>
  <si>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</si>
  <si>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</si>
  <si>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</si>
  <si>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</si>
  <si>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</si>
  <si>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</si>
  <si>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</si>
  <si>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</si>
  <si>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</si>
  <si>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</si>
  <si>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</si>
  <si>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</si>
  <si>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</si>
  <si>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</si>
  <si>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</si>
  <si>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</si>
  <si>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</si>
  <si>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</si>
  <si>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</si>
  <si>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</si>
  <si>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</si>
  <si>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</si>
  <si>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</si>
  <si>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</si>
  <si>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</si>
  <si>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</si>
  <si>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</si>
  <si>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</si>
  <si>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</si>
  <si>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</si>
  <si>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</si>
  <si>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</si>
  <si>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</si>
  <si>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</si>
  <si>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</si>
  <si>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</si>
  <si>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</si>
  <si>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</si>
  <si>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</si>
  <si>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</si>
  <si>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</si>
  <si>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</si>
  <si>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</si>
  <si>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</si>
  <si>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</si>
  <si>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</si>
  <si>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</si>
  <si>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</si>
  <si>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</si>
  <si>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</si>
  <si>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</si>
  <si>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</si>
  <si>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</si>
  <si>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</si>
  <si>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</si>
  <si>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</si>
  <si>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</si>
  <si>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</si>
  <si>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</si>
  <si>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</si>
  <si>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</si>
  <si>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</si>
  <si>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</si>
  <si>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</si>
  <si>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</si>
  <si>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</si>
  <si>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</si>
  <si>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</si>
  <si>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</si>
  <si>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</si>
  <si>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</si>
  <si>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</si>
  <si>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</si>
  <si>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</si>
  <si>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</si>
  <si>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</si>
  <si>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</si>
  <si>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</si>
  <si>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</si>
  <si>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</si>
  <si>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</si>
  <si>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</si>
  <si>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</si>
  <si>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</si>
  <si>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</si>
  <si>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</si>
  <si>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</si>
  <si>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</si>
  <si>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</si>
  <si>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</si>
  <si>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</si>
  <si>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</si>
  <si>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</si>
  <si>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</si>
  <si>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</si>
  <si>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</si>
  <si>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</si>
  <si>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</si>
  <si>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</si>
  <si>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</si>
  <si>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</si>
  <si>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</si>
  <si>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</si>
  <si>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</si>
  <si>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</si>
  <si>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</si>
  <si>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</si>
  <si>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</si>
  <si>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</si>
  <si>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</si>
  <si>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</si>
  <si>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</si>
  <si>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</si>
  <si>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</si>
  <si>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</si>
  <si>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</si>
  <si>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</si>
  <si>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</si>
  <si>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</si>
  <si>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</si>
  <si>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</si>
  <si>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</si>
  <si>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</si>
  <si>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</si>
  <si>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</si>
  <si>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</si>
  <si>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</si>
  <si>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</si>
  <si>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</si>
  <si>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</si>
  <si>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</si>
  <si>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</si>
  <si>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</si>
  <si>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</si>
  <si>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</si>
  <si>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</si>
  <si>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</si>
  <si>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</si>
  <si>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</si>
  <si>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</si>
  <si>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</si>
  <si>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</si>
  <si>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</si>
  <si>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</si>
  <si>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</si>
  <si>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</si>
  <si>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</si>
  <si>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</si>
  <si>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</si>
  <si>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</si>
  <si>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</si>
  <si>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</si>
  <si>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</si>
  <si>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</si>
  <si>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</si>
  <si>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</si>
  <si>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</si>
  <si>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</si>
  <si>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</si>
  <si>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</si>
  <si>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</si>
  <si>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</si>
  <si>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</si>
  <si>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</si>
  <si>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</si>
  <si>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</si>
  <si>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</si>
  <si>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</si>
  <si>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</si>
  <si>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</si>
  <si>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</si>
  <si>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</si>
  <si>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</si>
  <si>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</si>
  <si>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</si>
  <si>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</si>
  <si>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</si>
  <si>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</si>
  <si>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</si>
  <si>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</si>
  <si>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</si>
  <si>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</si>
  <si>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</si>
  <si>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</si>
  <si>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</si>
  <si>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</si>
  <si>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</si>
  <si>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</si>
  <si>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</si>
  <si>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</si>
  <si>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</si>
  <si>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</si>
  <si>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</si>
  <si>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</si>
  <si>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</si>
  <si>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</si>
  <si>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</si>
  <si>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</si>
  <si>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</si>
  <si>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</si>
  <si>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</si>
  <si>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</si>
  <si>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</si>
  <si>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</si>
  <si>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</si>
  <si>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</si>
  <si>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</si>
  <si>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</si>
  <si>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</si>
  <si>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</si>
  <si>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</si>
  <si>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</si>
  <si>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</si>
  <si>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</si>
  <si>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</si>
  <si>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</si>
  <si>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</si>
  <si>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</si>
  <si>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</si>
  <si>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</si>
  <si>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</si>
  <si>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</si>
  <si>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</si>
  <si>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</si>
  <si>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</si>
  <si>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</si>
  <si>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</si>
  <si>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</si>
  <si>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</si>
  <si>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</si>
  <si>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</si>
  <si>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</si>
  <si>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</si>
  <si>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</si>
  <si>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</si>
  <si>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</si>
  <si>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</si>
  <si>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</si>
  <si>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</si>
  <si>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</si>
  <si>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</si>
  <si>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</si>
  <si>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</si>
  <si>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</si>
  <si>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</si>
  <si>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</si>
  <si>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</si>
  <si>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</si>
  <si>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</si>
  <si>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</si>
  <si>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</si>
  <si>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</si>
  <si>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</si>
  <si>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</si>
  <si>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</si>
  <si>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</si>
  <si>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</si>
  <si>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</si>
  <si>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</si>
  <si>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</si>
  <si>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</si>
  <si>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</si>
  <si>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</si>
  <si>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</si>
  <si>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</si>
  <si>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</si>
  <si>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</si>
  <si>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</si>
  <si>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</si>
  <si>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</si>
  <si>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</si>
  <si>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</si>
  <si>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</si>
  <si>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</si>
  <si>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</si>
  <si>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</si>
  <si>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</si>
  <si>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</si>
  <si>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</si>
  <si>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</si>
  <si>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</si>
  <si>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</si>
  <si>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</si>
  <si>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</si>
  <si>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</si>
  <si>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</si>
  <si>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</si>
  <si>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</si>
  <si>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</si>
  <si>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</si>
  <si>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</si>
  <si>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</si>
  <si>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</si>
  <si>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</si>
  <si>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</si>
  <si>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</si>
  <si>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</si>
  <si>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</si>
  <si>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</si>
  <si>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</si>
  <si>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</si>
  <si>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</si>
  <si>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</si>
  <si>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</si>
  <si>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</si>
  <si>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</si>
  <si>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</si>
  <si>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</si>
  <si>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</si>
  <si>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</si>
  <si>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</si>
  <si>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</si>
  <si>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</si>
  <si>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</si>
  <si>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</si>
  <si>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</si>
  <si>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</si>
  <si>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</si>
  <si>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</si>
  <si>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</si>
  <si>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</si>
  <si>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</si>
  <si>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</si>
  <si>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</si>
  <si>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</si>
  <si>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</si>
  <si>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</si>
  <si>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</si>
  <si>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</si>
  <si>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</si>
  <si>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</si>
  <si>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</si>
  <si>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</si>
  <si>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</si>
  <si>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</si>
  <si>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</si>
  <si>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</si>
  <si>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</si>
  <si>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</si>
  <si>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</si>
  <si>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</si>
  <si>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</si>
  <si>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</si>
  <si>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</si>
  <si>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</si>
  <si>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</si>
  <si>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</si>
  <si>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</si>
  <si>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</si>
  <si>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</si>
  <si>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</si>
  <si>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</si>
  <si>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</si>
  <si>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</si>
  <si>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</si>
  <si>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</si>
  <si>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</si>
  <si>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</si>
  <si>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</si>
  <si>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</si>
  <si>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</si>
  <si>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</si>
  <si>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</si>
  <si>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</si>
  <si>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</si>
  <si>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</si>
  <si>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</si>
  <si>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</si>
  <si>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</si>
  <si>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</si>
  <si>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</si>
  <si>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</si>
  <si>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</si>
  <si>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</si>
  <si>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</si>
  <si>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</si>
  <si>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</si>
  <si>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</si>
  <si>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</si>
  <si>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</si>
  <si>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</si>
  <si>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</si>
  <si>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</si>
  <si>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</si>
  <si>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</si>
  <si>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</si>
  <si>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</si>
  <si>
    <t>ALAMBRON</t>
  </si>
  <si>
    <t>ALAMBRON 1/4"</t>
  </si>
  <si>
    <t>EMULSION</t>
  </si>
  <si>
    <t>VAPOTITE</t>
  </si>
  <si>
    <t>TABIQUE</t>
  </si>
  <si>
    <t>TABIQUE RR 7-14-28</t>
  </si>
  <si>
    <t>Millar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</si>
</sst>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  <fill>
      <patternFill patternType="solid">
        <fgColor rgb="FFE9E99B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164" fontId="4" fillId="2" borderId="0" xfId="0" applyNumberFormat="1" applyFont="1" applyFill="1"/>
    <xf numFmtId="4" fontId="0" fillId="0" borderId="4" xfId="0" applyNumberFormat="1" applyBorder="1"/>
    <xf numFmtId="4" fontId="0" fillId="0" borderId="4" xfId="0" applyNumberFormat="1" applyBorder="1" applyAlignment="1">
      <alignment horizontal="center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4" fontId="0" fillId="5" borderId="0" xfId="0" applyNumberFormat="1" applyFill="1"/>
    <xf numFmtId="4" fontId="6" fillId="3" borderId="0" xfId="0" applyNumberFormat="1" applyFont="1" applyFill="1" applyAlignment="1">
      <alignment vertical="top"/>
    </xf>
    <xf numFmtId="4" fontId="0" fillId="3" borderId="0" xfId="0" applyNumberFormat="1" applyFill="1" applyAlignment="1">
      <alignment vertical="top"/>
    </xf>
    <xf numFmtId="4" fontId="0" fillId="3" borderId="0" xfId="0" applyNumberFormat="1" applyFill="1" applyAlignment="1">
      <alignment horizontal="center" vertical="top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9E99B"/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 ht="27.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 ht="27.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 ht="27.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3" t="str">
        <f>VLOOKUP(A6,PRE!$A$8:$F$232,2,0)</f>
        <v>LIMPIEZA DE TERRENO POR MEDIOS MANUALES. INCLUYE CHAPEO DE MALEZA HASTA 0.90 7M DE ALTURA, MANO DE OBRA, EQUIPO Y HERRAMIENTA.</v>
      </c>
      <c r="C6" s="53"/>
      <c r="D6" s="53"/>
      <c r="E6" s="48" t="s">
        <v>50</v>
      </c>
      <c r="H6" s="14">
        <f>H27</f>
        <v>299.57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IFERROR(VLOOKUP(C8,BA!$A$6:$H$186,{2,5,8},0),{"No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IFERROR(VLOOKUP(C10,MA!$A$6:$D$26,{2,3,4},0),IFERROR(VLOOKUP(C10,MO!$A$6:$D$26,{2,3,4},0),IFERROR(VLOOKUP(C10,MQ!$A$6:$D$26,{2,3,4},0),IFERROR(VLOOKUP(C10,BA!$A$6:$H$186,{2,5,8},0),{"No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IFERROR(VLOOKUP(C12,BA!$A$6:$H$186,{2,5,8},0),{"No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IFERROR(VLOOKUP(C13,MA!$A$6:$D$26,{2,3,4},0),IFERROR(VLOOKUP(C13,MO!$A$6:$D$26,{2,3,4},0),IFERROR(VLOOKUP(C13,MQ!$A$6:$D$26,{2,3,4},0),IFERROR(VLOOKUP(C13,BA!$A$6:$H$186,{2,5,8},0),{"No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0.28000000000000003</v>
      </c>
      <c r="H18" s="16">
        <f>G18*F18</f>
        <v>43.34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0.02</v>
      </c>
      <c r="H19" s="16">
        <f>G19*F19</f>
        <v>3.1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226.91</v>
      </c>
      <c r="G22" s="23">
        <f>k!$D$3</f>
        <v>0.08</v>
      </c>
      <c r="H22" s="19">
        <f>G22*F22</f>
        <v>18.149999999999999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226.91</v>
      </c>
      <c r="G23" s="23">
        <f>k!$D$4</f>
        <v>0.14000000000000001</v>
      </c>
      <c r="H23" s="19">
        <f>G23*F23</f>
        <v>31.77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276.83</v>
      </c>
      <c r="G24" s="23">
        <f>k!$D$5</f>
        <v>0.01</v>
      </c>
      <c r="H24" s="19">
        <f>G24*F24</f>
        <v>2.77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279.60000000000002</v>
      </c>
      <c r="G25" s="23">
        <f>k!$D$6</f>
        <v>0.05</v>
      </c>
      <c r="H25" s="19">
        <f>G25*F25</f>
        <v>13.98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299.57</v>
      </c>
      <c r="G26" s="23">
        <f>k!$D$7</f>
        <v>0.02</v>
      </c>
      <c r="H26" s="19">
        <f>G26*F26</f>
        <v>5.99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299.57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121.34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0.28000000000000003</v>
      </c>
      <c r="H42" s="16">
        <f>G42*F42</f>
        <v>17.87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0.02</v>
      </c>
      <c r="H43" s="16">
        <f>G43*F43</f>
        <v>1.28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91.91</v>
      </c>
      <c r="G46" s="23">
        <f>k!$D$3</f>
        <v>0.08</v>
      </c>
      <c r="H46" s="19">
        <f>G46*F46</f>
        <v>7.35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91.91</v>
      </c>
      <c r="G47" s="23">
        <f>k!$D$4</f>
        <v>0.14000000000000001</v>
      </c>
      <c r="H47" s="19">
        <f>G47*F47</f>
        <v>12.87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112.13</v>
      </c>
      <c r="G48" s="23">
        <f>k!$D$5</f>
        <v>0.01</v>
      </c>
      <c r="H48" s="19">
        <f>G48*F48</f>
        <v>1.1200000000000001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113.25</v>
      </c>
      <c r="G49" s="23">
        <f>k!$D$6</f>
        <v>0.05</v>
      </c>
      <c r="H49" s="19">
        <f>G49*F49</f>
        <v>5.66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121.34</v>
      </c>
      <c r="G50" s="23">
        <f>k!$D$7</f>
        <v>0.02</v>
      </c>
      <c r="H50" s="19">
        <f>G50*F50</f>
        <v>2.4300000000000002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121.34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60.69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0.28000000000000003</v>
      </c>
      <c r="H61" s="16">
        <f>G61*F61</f>
        <v>8.94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0.02</v>
      </c>
      <c r="H62" s="16">
        <f>G62*F62</f>
        <v>0.64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45.97</v>
      </c>
      <c r="G65" s="23">
        <f>k!$D$3</f>
        <v>0.08</v>
      </c>
      <c r="H65" s="19">
        <f>G65*F65</f>
        <v>3.68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45.97</v>
      </c>
      <c r="G66" s="23">
        <f>k!$D$4</f>
        <v>0.14000000000000001</v>
      </c>
      <c r="H66" s="19">
        <f>G66*F66</f>
        <v>6.44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56.09</v>
      </c>
      <c r="G67" s="23">
        <f>k!$D$5</f>
        <v>0.01</v>
      </c>
      <c r="H67" s="19">
        <f>G67*F67</f>
        <v>0.56000000000000005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56.65</v>
      </c>
      <c r="G68" s="23">
        <f>k!$D$6</f>
        <v>0.05</v>
      </c>
      <c r="H68" s="19">
        <f>G68*F68</f>
        <v>2.83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60.69</v>
      </c>
      <c r="G69" s="23">
        <f>k!$D$7</f>
        <v>0.02</v>
      </c>
      <c r="H69" s="19">
        <f>G69*F69</f>
        <v>1.21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60.69</v>
      </c>
    </row>
    <row r="73" spans="1:8" s="10" customFormat="1">
      <c r="A73" s="10" t="s">
        <v>55</v>
      </c>
      <c r="B73" s="52" t="s">
        <v>56</v>
      </c>
      <c r="C73" s="52"/>
      <c r="D73" s="52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IFERROR(VLOOKUP(C74,MA!$A$6:$D$26,{2,3,4},0),IFERROR(VLOOKUP(C74,MO!$A$6:$D$26,{2,3,4},0),IFERROR(VLOOKUP(C74,MQ!$A$6:$D$26,{2,3,4},0),IFERROR(VLOOKUP(C74,BA!$A$6:$H$186,{2,5,8},0),{"No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IFERROR(VLOOKUP(C75,MA!$A$6:$D$26,{2,3,4},0),IFERROR(VLOOKUP(C75,MO!$A$6:$D$26,{2,3,4},0),IFERROR(VLOOKUP(C75,MQ!$A$6:$D$26,{2,3,4},0),IFERROR(VLOOKUP(C75,BA!$A$6:$H$186,{2,5,8},0),{"No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IFERROR(VLOOKUP(C77,MA!$A$6:$D$26,{2,3,4},0),IFERROR(VLOOKUP(C77,MO!$A$6:$D$26,{2,3,4},0),IFERROR(VLOOKUP(C77,MQ!$A$6:$D$26,{2,3,4},0),IFERROR(VLOOKUP(C77,BA!$A$6:$H$186,{2,5,8},0),{"No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IFERROR(VLOOKUP(C78,MA!$A$6:$D$26,{2,3,4},0),IFERROR(VLOOKUP(C78,MO!$A$6:$D$26,{2,3,4},0),IFERROR(VLOOKUP(C78,MQ!$A$6:$D$26,{2,3,4},0),IFERROR(VLOOKUP(C78,BA!$A$6:$H$186,{2,5,8},0),{"No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0.28000000000000003</v>
      </c>
      <c r="H83" s="16">
        <f>G83*F83</f>
        <v>216.73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0.02</v>
      </c>
      <c r="H84" s="16">
        <f>G84*F84</f>
        <v>15.48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52" t="s">
        <v>76</v>
      </c>
      <c r="C95" s="52"/>
      <c r="D95" s="52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IFERROR(VLOOKUP(C97,MA!$A$6:$D$26,{2,3,4},0),IFERROR(VLOOKUP(C97,MO!$A$6:$D$26,{2,3,4},0),IFERROR(VLOOKUP(C97,MQ!$A$6:$D$26,{2,3,4},0),IFERROR(VLOOKUP(C97,BA!$A$6:$H$186,{2,5,8},0),{"No encontrado","X","X"}))))</f>
        <v>CONCRETO F'c= 250 Kg/cm2 TMA 3/4" HECHO EN OBRA</v>
      </c>
      <c r="E97" s="12" t="str">
        <v>m3</v>
      </c>
      <c r="F97" s="4">
        <v>2666.69</v>
      </c>
      <c r="G97" s="1">
        <f>0.15*0.15*1.03</f>
        <v>0.02</v>
      </c>
      <c r="H97" s="4">
        <f t="shared" ref="H97" si="6">G97*F97</f>
        <v>53.33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IFERROR(VLOOKUP(C98,MA!$A$6:$D$26,{2,3,4},0),IFERROR(VLOOKUP(C98,MO!$A$6:$D$26,{2,3,4},0),IFERROR(VLOOKUP(C98,MQ!$A$6:$D$26,{2,3,4},0),IFERROR(VLOOKUP(C98,BA!$A$6:$H$186,{2,5,8},0),{"No encontrado","X","X"}))))</f>
        <v>CONCRETO F'c= 150 Kg/cm2 TMA 3/4" HECHO EN OBRA</v>
      </c>
      <c r="E98" s="12" t="str">
        <v>m3</v>
      </c>
      <c r="F98" s="4">
        <v>2460.69</v>
      </c>
      <c r="G98" s="1">
        <v>0.3</v>
      </c>
      <c r="H98" s="4">
        <f t="shared" ref="H98" si="7">G98*F98</f>
        <v>738.21</v>
      </c>
    </row>
    <row r="99" spans="3:8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IFERROR(VLOOKUP(C99,MA!$A$6:$D$26,{2,3,4},0),IFERROR(VLOOKUP(C99,MO!$A$6:$D$26,{2,3,4},0),IFERROR(VLOOKUP(C99,MQ!$A$6:$D$26,{2,3,4},0),IFERROR(VLOOKUP(C99,BA!$A$6:$H$186,{2,5,8},0),{"No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IFERROR(VLOOKUP(C100,MA!$A$6:$D$26,{2,3,4},0),IFERROR(VLOOKUP(C100,MO!$A$6:$D$26,{2,3,4},0),IFERROR(VLOOKUP(C100,MQ!$A$6:$D$26,{2,3,4},0),IFERROR(VLOOKUP(C100,BA!$A$6:$H$186,{2,5,8},0),{"No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IFERROR(VLOOKUP(C101,MA!$A$6:$D$26,{2,3,4},0),IFERROR(VLOOKUP(C101,MO!$A$6:$D$26,{2,3,4},0),IFERROR(VLOOKUP(C101,MQ!$A$6:$D$26,{2,3,4},0),IFERROR(VLOOKUP(C101,BA!$A$6:$H$186,{2,5,8},0),{"No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IFERROR(VLOOKUP(C103,MA!$A$6:$D$26,{2,3,4},0),IFERROR(VLOOKUP(C103,MO!$A$6:$D$26,{2,3,4},0),IFERROR(VLOOKUP(C103,MQ!$A$6:$D$26,{2,3,4},0),IFERROR(VLOOKUP(C103,BA!$A$6:$H$186,{2,5,8},0),{"No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IFERROR(VLOOKUP(C104,MA!$A$6:$D$26,{2,3,4},0),IFERROR(VLOOKUP(C104,MO!$A$6:$D$26,{2,3,4},0),IFERROR(VLOOKUP(C104,MQ!$A$6:$D$26,{2,3,4},0),IFERROR(VLOOKUP(C104,BA!$A$6:$H$186,{2,5,8},0),{"No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0.28000000000000003</v>
      </c>
      <c r="H109" s="16">
        <f>G109*F109</f>
        <v>43.34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0.02</v>
      </c>
      <c r="H110" s="16">
        <f>G110*F110</f>
        <v>3.1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5:D26"/>
  <sheetViews>
    <sheetView workbookViewId="0">
      <selection activeCell="B29" sqref="B29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547</v>
      </c>
      <c r="B17" s="1" t="s">
        <v>548</v>
      </c>
      <c r="C17" s="1" t="s">
        <v>89</v>
      </c>
      <c r="D17" s="1">
        <f>2154/1.16/19</f>
        <v>97.73</v>
      </c>
    </row>
    <row r="18" spans="1:4">
      <c r="A18" s="1" t="s">
        <v>549</v>
      </c>
      <c r="B18" s="1" t="s">
        <v>550</v>
      </c>
      <c r="C18" s="1" t="s">
        <v>15</v>
      </c>
      <c r="D18" s="1">
        <v>16</v>
      </c>
    </row>
    <row r="19" spans="1:4">
      <c r="A19" s="1" t="s">
        <v>551</v>
      </c>
      <c r="B19" s="1" t="s">
        <v>552</v>
      </c>
      <c r="C19" s="1" t="s">
        <v>89</v>
      </c>
      <c r="D19" s="1">
        <v>127.59</v>
      </c>
    </row>
    <row r="20" spans="1:4">
      <c r="A20" s="1" t="s">
        <v>553</v>
      </c>
      <c r="B20" s="1" t="s">
        <v>554</v>
      </c>
      <c r="C20" s="1" t="s">
        <v>555</v>
      </c>
      <c r="D20" s="1">
        <v>3000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5:D26"/>
  <sheetViews>
    <sheetView workbookViewId="0">
      <selection activeCell="E14" sqref="E14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54">
        <v>879.73</v>
      </c>
    </row>
    <row r="7" spans="1:4">
      <c r="A7" s="1" t="s">
        <v>11</v>
      </c>
      <c r="B7" s="1" t="s">
        <v>531</v>
      </c>
      <c r="C7" s="1" t="s">
        <v>10</v>
      </c>
      <c r="D7" s="54">
        <v>668.33</v>
      </c>
    </row>
    <row r="8" spans="1:4">
      <c r="A8" s="1" t="s">
        <v>12</v>
      </c>
      <c r="B8" s="1" t="s">
        <v>507</v>
      </c>
      <c r="C8" s="1" t="s">
        <v>10</v>
      </c>
      <c r="D8" s="54">
        <v>930.82</v>
      </c>
    </row>
    <row r="9" spans="1:4">
      <c r="A9" s="1" t="s">
        <v>13</v>
      </c>
      <c r="B9" s="1" t="s">
        <v>508</v>
      </c>
      <c r="C9" s="1" t="s">
        <v>10</v>
      </c>
      <c r="D9" s="54">
        <v>949.25</v>
      </c>
    </row>
    <row r="10" spans="1:4">
      <c r="A10" s="1" t="s">
        <v>519</v>
      </c>
      <c r="B10" s="1" t="s">
        <v>509</v>
      </c>
      <c r="C10" s="1" t="s">
        <v>10</v>
      </c>
      <c r="D10" s="54">
        <v>821.23</v>
      </c>
    </row>
    <row r="11" spans="1:4">
      <c r="A11" s="1" t="s">
        <v>520</v>
      </c>
      <c r="B11" s="1" t="s">
        <v>510</v>
      </c>
      <c r="C11" s="1" t="s">
        <v>10</v>
      </c>
      <c r="D11" s="54">
        <v>930.82</v>
      </c>
    </row>
    <row r="12" spans="1:4">
      <c r="A12" s="1" t="s">
        <v>521</v>
      </c>
      <c r="B12" s="1" t="s">
        <v>511</v>
      </c>
      <c r="C12" s="1" t="s">
        <v>10</v>
      </c>
      <c r="D12" s="54">
        <v>670.82</v>
      </c>
    </row>
    <row r="13" spans="1:4">
      <c r="A13" s="1" t="s">
        <v>522</v>
      </c>
      <c r="B13" s="1" t="s">
        <v>532</v>
      </c>
      <c r="C13" s="1" t="s">
        <v>10</v>
      </c>
      <c r="D13" s="54">
        <v>919.11</v>
      </c>
    </row>
    <row r="14" spans="1:4">
      <c r="A14" s="1" t="s">
        <v>523</v>
      </c>
      <c r="B14" s="1" t="s">
        <v>512</v>
      </c>
      <c r="C14" s="1" t="s">
        <v>10</v>
      </c>
      <c r="D14" s="54">
        <v>986.37</v>
      </c>
    </row>
    <row r="15" spans="1:4">
      <c r="A15" s="1" t="s">
        <v>524</v>
      </c>
      <c r="B15" s="1" t="s">
        <v>513</v>
      </c>
      <c r="C15" s="1" t="s">
        <v>10</v>
      </c>
      <c r="D15" s="54">
        <v>1066.5</v>
      </c>
    </row>
    <row r="16" spans="1:4">
      <c r="A16" s="1" t="s">
        <v>525</v>
      </c>
      <c r="B16" s="1" t="s">
        <v>514</v>
      </c>
      <c r="C16" s="1" t="s">
        <v>10</v>
      </c>
      <c r="D16" s="54">
        <v>1331.37</v>
      </c>
    </row>
    <row r="17" spans="1:4">
      <c r="A17" s="1" t="s">
        <v>526</v>
      </c>
      <c r="B17" s="1" t="s">
        <v>9</v>
      </c>
      <c r="C17" s="1" t="s">
        <v>10</v>
      </c>
      <c r="D17" s="54">
        <v>638.33000000000004</v>
      </c>
    </row>
    <row r="18" spans="1:4">
      <c r="A18" s="1" t="s">
        <v>527</v>
      </c>
      <c r="B18" s="1" t="s">
        <v>515</v>
      </c>
      <c r="C18" s="1" t="s">
        <v>10</v>
      </c>
      <c r="D18" s="54">
        <v>879.7</v>
      </c>
    </row>
    <row r="19" spans="1:4">
      <c r="A19" s="1" t="s">
        <v>528</v>
      </c>
      <c r="B19" s="1" t="s">
        <v>516</v>
      </c>
      <c r="C19" s="1" t="s">
        <v>10</v>
      </c>
      <c r="D19" s="54">
        <v>914.67</v>
      </c>
    </row>
    <row r="20" spans="1:4">
      <c r="A20" s="1" t="s">
        <v>529</v>
      </c>
      <c r="B20" s="1" t="s">
        <v>517</v>
      </c>
      <c r="C20" s="1" t="s">
        <v>10</v>
      </c>
      <c r="D20" s="54">
        <v>660.36</v>
      </c>
    </row>
    <row r="21" spans="1:4">
      <c r="A21" s="1" t="s">
        <v>530</v>
      </c>
      <c r="B21" s="1" t="s">
        <v>518</v>
      </c>
      <c r="C21" s="1" t="s">
        <v>10</v>
      </c>
      <c r="D21" s="54">
        <v>952.54</v>
      </c>
    </row>
    <row r="22" spans="1:4">
      <c r="A22" s="1" t="s">
        <v>533</v>
      </c>
      <c r="B22" s="1" t="s">
        <v>534</v>
      </c>
      <c r="C22" s="1" t="s">
        <v>10</v>
      </c>
      <c r="D22" s="54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H186"/>
  <sheetViews>
    <sheetView tabSelected="1" workbookViewId="0">
      <pane xSplit="8" ySplit="5" topLeftCell="I39" activePane="bottomRight" state="frozen"/>
      <selection pane="topRight" activeCell="I1" sqref="I1"/>
      <selection pane="bottomLeft" activeCell="A6" sqref="A6"/>
      <selection pane="bottomRight" activeCell="L27" sqref="L27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74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56" t="s">
        <v>60</v>
      </c>
      <c r="B6" s="56" t="s">
        <v>61</v>
      </c>
      <c r="C6" s="56"/>
      <c r="D6" s="56"/>
      <c r="E6" s="57" t="s">
        <v>57</v>
      </c>
      <c r="F6" s="56"/>
      <c r="G6" s="56"/>
      <c r="H6" s="55">
        <f>SUM(H7:H17)</f>
        <v>2752.69</v>
      </c>
    </row>
    <row r="7" spans="1:8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" customHeight="1">
      <c r="A21" s="56" t="s">
        <v>77</v>
      </c>
      <c r="B21" s="56" t="s">
        <v>78</v>
      </c>
      <c r="C21" s="56"/>
      <c r="D21" s="56"/>
      <c r="E21" s="57" t="s">
        <v>57</v>
      </c>
      <c r="F21" s="56"/>
      <c r="G21" s="56"/>
      <c r="H21" s="55">
        <f>SUM(H22:H33)</f>
        <v>2666.69</v>
      </c>
    </row>
    <row r="22" spans="1:8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CEMENTO GRIS EN SACO</v>
      </c>
      <c r="E22" s="12" t="str">
        <v>Ton</v>
      </c>
      <c r="F22" s="4">
        <v>2500</v>
      </c>
      <c r="G22" s="40">
        <v>0.41</v>
      </c>
      <c r="H22" s="4">
        <f t="shared" ref="H22:H33" si="1">G22*F22</f>
        <v>1025</v>
      </c>
    </row>
    <row r="23" spans="1:8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ARENA DE RIO L.A.B. EN OBRA</v>
      </c>
      <c r="E23" s="12" t="str">
        <v>m3</v>
      </c>
      <c r="F23" s="4">
        <v>500</v>
      </c>
      <c r="G23" s="40">
        <v>0.54</v>
      </c>
      <c r="H23" s="4">
        <f t="shared" si="1"/>
        <v>270</v>
      </c>
    </row>
    <row r="24" spans="1:8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GRAVA DE 3/4</v>
      </c>
      <c r="E24" s="12" t="str">
        <v>m3</v>
      </c>
      <c r="F24" s="4">
        <v>600</v>
      </c>
      <c r="G24" s="40">
        <v>0.64</v>
      </c>
      <c r="H24" s="4">
        <f t="shared" si="1"/>
        <v>384</v>
      </c>
    </row>
    <row r="25" spans="1:8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AGUA EN PIPA</v>
      </c>
      <c r="E25" s="12" t="str">
        <v>m3</v>
      </c>
      <c r="F25" s="4">
        <v>20</v>
      </c>
      <c r="G25" s="40">
        <v>0.5</v>
      </c>
      <c r="H25" s="4">
        <f t="shared" si="1"/>
        <v>10</v>
      </c>
    </row>
    <row r="26" spans="1:8">
      <c r="D26" s="4"/>
      <c r="E26" s="12"/>
      <c r="F26" s="4"/>
      <c r="G26" s="40"/>
      <c r="H26" s="4"/>
    </row>
    <row r="27" spans="1:8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2" t="str">
        <v>JOR</v>
      </c>
      <c r="F27" s="4">
        <v>638.33000000000004</v>
      </c>
      <c r="G27" s="40">
        <v>1</v>
      </c>
      <c r="H27" s="4">
        <f t="shared" si="1"/>
        <v>638.33000000000004</v>
      </c>
    </row>
    <row r="28" spans="1:8">
      <c r="D28" s="4"/>
      <c r="E28" s="12"/>
      <c r="F28" s="4"/>
      <c r="G28" s="40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638.33000000000004</v>
      </c>
      <c r="G29" s="49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638.33000000000004</v>
      </c>
      <c r="G30" s="49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638.33000000000004</v>
      </c>
      <c r="G31" s="49">
        <f>k!$D$12</f>
        <v>0.01</v>
      </c>
      <c r="H31" s="16">
        <f>G31*F31</f>
        <v>6.38</v>
      </c>
    </row>
    <row r="32" spans="1:8">
      <c r="D32" s="4"/>
      <c r="E32" s="12"/>
      <c r="F32" s="4"/>
      <c r="G32" s="40"/>
      <c r="H32" s="4"/>
    </row>
    <row r="33" spans="1:8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2" t="str">
        <v>Hr</v>
      </c>
      <c r="F33" s="4">
        <v>250</v>
      </c>
      <c r="G33" s="40">
        <v>1</v>
      </c>
      <c r="H33" s="4">
        <f t="shared" si="1"/>
        <v>250</v>
      </c>
    </row>
    <row r="34" spans="1:8" ht="14.4" thickBot="1">
      <c r="A34" s="50"/>
      <c r="B34" s="50"/>
      <c r="C34" s="50"/>
      <c r="D34" s="50"/>
      <c r="E34" s="51"/>
      <c r="F34" s="50"/>
      <c r="G34" s="50"/>
      <c r="H34" s="50"/>
    </row>
    <row r="35" spans="1:8" s="10" customFormat="1" ht="47.4" customHeight="1">
      <c r="A35" s="56" t="s">
        <v>81</v>
      </c>
      <c r="B35" s="56" t="s">
        <v>545</v>
      </c>
      <c r="C35" s="56"/>
      <c r="D35" s="56"/>
      <c r="E35" s="57" t="s">
        <v>57</v>
      </c>
      <c r="F35" s="56"/>
      <c r="G35" s="56"/>
      <c r="H35" s="55">
        <f>SUM(H36:H47)</f>
        <v>2460.69</v>
      </c>
    </row>
    <row r="36" spans="1:8">
      <c r="C36" s="1" t="s">
        <v>538</v>
      </c>
      <c r="D36" s="4" t="str" cm="1">
        <f t="array" ref="D36:F36">IFERROR(VLOOKUP(C36,MA!$A$6:$D$26,{2,3,4},0),IFERROR(VLOOKUP(C36,MO!$A$6:$D$26,{2,3,4},0),IFERROR(VLOOKUP(C36,MQ!$A$6:$D$26,{2,3,4},0),IFERROR(VLOOKUP(C36,BA!$A$6:$H$186,{2,5,8},0),{"No encontrado","X","X"}))))</f>
        <v>CEMENTO GRIS EN SACO</v>
      </c>
      <c r="E36" s="12" t="str">
        <v>Ton</v>
      </c>
      <c r="F36" s="4">
        <v>2500</v>
      </c>
      <c r="G36" s="40">
        <v>0.32600000000000001</v>
      </c>
      <c r="H36" s="4">
        <f t="shared" ref="H36:H39" si="3">G36*F36</f>
        <v>815</v>
      </c>
    </row>
    <row r="37" spans="1:8">
      <c r="C37" s="1" t="s">
        <v>539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ARENA DE RIO L.A.B. EN OBRA</v>
      </c>
      <c r="E37" s="12" t="str">
        <v>m3</v>
      </c>
      <c r="F37" s="4">
        <v>500</v>
      </c>
      <c r="G37" s="40">
        <v>0.53600000000000003</v>
      </c>
      <c r="H37" s="4">
        <f t="shared" si="3"/>
        <v>268</v>
      </c>
    </row>
    <row r="38" spans="1:8">
      <c r="C38" s="1" t="s">
        <v>541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GRAVA DE 3/4</v>
      </c>
      <c r="E38" s="12" t="str">
        <v>m3</v>
      </c>
      <c r="F38" s="4">
        <v>600</v>
      </c>
      <c r="G38" s="40">
        <v>0.65</v>
      </c>
      <c r="H38" s="4">
        <f t="shared" si="3"/>
        <v>390</v>
      </c>
    </row>
    <row r="39" spans="1:8">
      <c r="C39" s="1" t="s">
        <v>68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AGUA EN PIPA</v>
      </c>
      <c r="E39" s="12" t="str">
        <v>m3</v>
      </c>
      <c r="F39" s="4">
        <v>20</v>
      </c>
      <c r="G39" s="40">
        <v>0.5</v>
      </c>
      <c r="H39" s="4">
        <f t="shared" si="3"/>
        <v>10</v>
      </c>
    </row>
    <row r="40" spans="1:8">
      <c r="D40" s="4"/>
      <c r="E40" s="12"/>
      <c r="F40" s="4"/>
      <c r="G40" s="40"/>
      <c r="H40" s="4"/>
    </row>
    <row r="41" spans="1:8">
      <c r="C41" s="1" t="s">
        <v>526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PEON</v>
      </c>
      <c r="E41" s="12" t="str">
        <v>JOR</v>
      </c>
      <c r="F41" s="4">
        <v>638.33000000000004</v>
      </c>
      <c r="G41" s="40">
        <v>1</v>
      </c>
      <c r="H41" s="4">
        <f t="shared" ref="H41" si="4">G41*F41</f>
        <v>638.33000000000004</v>
      </c>
    </row>
    <row r="42" spans="1:8">
      <c r="D42" s="4"/>
      <c r="E42" s="12"/>
      <c r="F42" s="4"/>
      <c r="G42" s="40"/>
      <c r="H42" s="4"/>
    </row>
    <row r="43" spans="1:8">
      <c r="C43" s="15" t="str">
        <f>k!$A$10</f>
        <v>HE001</v>
      </c>
      <c r="D43" s="16" t="str">
        <f>k!$B$10</f>
        <v>HERRAMIENTA MENOR</v>
      </c>
      <c r="E43" s="17" t="s">
        <v>33</v>
      </c>
      <c r="F43" s="18">
        <f>SUM(H40:H41)</f>
        <v>638.33000000000004</v>
      </c>
      <c r="G43" s="49">
        <f>k!$D$10</f>
        <v>0.03</v>
      </c>
      <c r="H43" s="16">
        <f>G43*F43</f>
        <v>19.149999999999999</v>
      </c>
    </row>
    <row r="44" spans="1:8">
      <c r="C44" s="15" t="str">
        <f>k!$A$11</f>
        <v>HE002</v>
      </c>
      <c r="D44" s="16" t="str">
        <f>k!$B$11</f>
        <v>MANDO INTERMEDIO</v>
      </c>
      <c r="E44" s="17" t="s">
        <v>33</v>
      </c>
      <c r="F44" s="16">
        <f>F43</f>
        <v>638.33000000000004</v>
      </c>
      <c r="G44" s="49">
        <f>k!$D$11</f>
        <v>0.1</v>
      </c>
      <c r="H44" s="16">
        <f>G44*F44</f>
        <v>63.83</v>
      </c>
    </row>
    <row r="45" spans="1:8">
      <c r="C45" s="15" t="str">
        <f>k!$A$12</f>
        <v>HE003</v>
      </c>
      <c r="D45" s="16" t="str">
        <f>k!$B$12</f>
        <v>EQUIPO DE SEGURIDAD</v>
      </c>
      <c r="E45" s="17" t="s">
        <v>33</v>
      </c>
      <c r="F45" s="16">
        <f t="shared" ref="F45" si="5">F44</f>
        <v>638.33000000000004</v>
      </c>
      <c r="G45" s="49">
        <f>k!$D$12</f>
        <v>0.01</v>
      </c>
      <c r="H45" s="16">
        <f>G45*F45</f>
        <v>6.38</v>
      </c>
    </row>
    <row r="46" spans="1:8">
      <c r="D46" s="4"/>
      <c r="E46" s="12"/>
      <c r="F46" s="4"/>
      <c r="G46" s="40"/>
      <c r="H46" s="4"/>
    </row>
    <row r="47" spans="1:8">
      <c r="C47" s="1" t="s">
        <v>69</v>
      </c>
      <c r="D47" s="4" t="str" cm="1">
        <f t="array" ref="D47:F47">IFERROR(VLOOKUP(C47,MA!$A$6:$D$26,{2,3,4},0),IFERROR(VLOOKUP(C47,MO!$A$6:$D$26,{2,3,4},0),IFERROR(VLOOKUP(C47,MQ!$A$6:$D$26,{2,3,4},0),IFERROR(VLOOKUP(C47,BA!$A$6:$H$186,{2,5,8},0),{"No encontrado","X","X"}))))</f>
        <v>REVOLVEDORA 1 SACO</v>
      </c>
      <c r="E47" s="12" t="str">
        <v>Hr</v>
      </c>
      <c r="F47" s="4">
        <v>250</v>
      </c>
      <c r="G47" s="40">
        <v>1</v>
      </c>
      <c r="H47" s="4">
        <f t="shared" ref="H47" si="6">G47*F47</f>
        <v>250</v>
      </c>
    </row>
    <row r="48" spans="1:8">
      <c r="D48" s="4"/>
      <c r="E48" s="12"/>
      <c r="F48" s="4"/>
      <c r="G48" s="40"/>
      <c r="H48" s="4"/>
    </row>
    <row r="49" spans="1:8" ht="14.4" thickBot="1">
      <c r="A49" s="50"/>
      <c r="B49" s="50"/>
      <c r="C49" s="50"/>
      <c r="D49" s="50"/>
      <c r="E49" s="51"/>
      <c r="F49" s="50"/>
      <c r="G49" s="50"/>
      <c r="H49" s="50"/>
    </row>
    <row r="50" spans="1:8" s="10" customFormat="1" ht="47.4" customHeight="1">
      <c r="A50" s="56" t="s">
        <v>546</v>
      </c>
      <c r="B50" s="56" t="s">
        <v>82</v>
      </c>
      <c r="C50" s="56"/>
      <c r="D50" s="56"/>
      <c r="E50" s="57" t="s">
        <v>50</v>
      </c>
      <c r="F50" s="56"/>
      <c r="G50" s="56"/>
      <c r="H50" s="55">
        <f>SUM(H51:H64)</f>
        <v>430.47</v>
      </c>
    </row>
    <row r="51" spans="1:8">
      <c r="C51" s="1" t="s">
        <v>536</v>
      </c>
      <c r="D51" s="4" t="str" cm="1">
        <f t="array" ref="D51:F51">IFERROR(VLOOKUP(C51,MA!$A$6:$D$26,{2,3,4},0),IFERROR(VLOOKUP(C51,MO!$A$6:$D$26,{2,3,4},0),IFERROR(VLOOKUP(C51,MQ!$A$6:$D$26,{2,3,4},0),IFERROR(VLOOKUP(C51,BA!$A$6:$H$186,{2,5,8},0),{"No encontrado","X","X"}))))</f>
        <v>MADERA DE PINO DE TERCERA</v>
      </c>
      <c r="E51" s="12" t="str">
        <v>Pt</v>
      </c>
      <c r="F51" s="4">
        <v>10</v>
      </c>
      <c r="G51" s="1">
        <f>(11/5)*1.25</f>
        <v>2.75</v>
      </c>
      <c r="H51" s="4">
        <f t="shared" ref="H51:H56" si="7">G51*F51</f>
        <v>27.5</v>
      </c>
    </row>
    <row r="52" spans="1:8">
      <c r="C52" s="1" t="s">
        <v>35</v>
      </c>
      <c r="D52" s="4" t="str" cm="1">
        <f t="array" ref="D52:F52">IFERROR(VLOOKUP(C52,MA!$A$6:$D$26,{2,3,4},0),IFERROR(VLOOKUP(C52,MO!$A$6:$D$26,{2,3,4},0),IFERROR(VLOOKUP(C52,MQ!$A$6:$D$26,{2,3,4},0),IFERROR(VLOOKUP(C52,BA!$A$6:$H$186,{2,5,8},0),{"No encontrado","X","X"}))))</f>
        <v>CLAVO</v>
      </c>
      <c r="E52" s="12" t="str">
        <v>Kg</v>
      </c>
      <c r="F52" s="4">
        <v>36</v>
      </c>
      <c r="G52" s="1">
        <v>0.1</v>
      </c>
      <c r="H52" s="4">
        <f t="shared" ref="H52" si="8">G52*F52</f>
        <v>3.6</v>
      </c>
    </row>
    <row r="53" spans="1:8">
      <c r="C53" s="1" t="s">
        <v>543</v>
      </c>
      <c r="D53" s="4" t="str" cm="1">
        <f t="array" ref="D53:F53">IFERROR(VLOOKUP(C53,MA!$A$6:$D$26,{2,3,4},0),IFERROR(VLOOKUP(C53,MO!$A$6:$D$26,{2,3,4},0),IFERROR(VLOOKUP(C53,MQ!$A$6:$D$26,{2,3,4},0),IFERROR(VLOOKUP(C53,BA!$A$6:$H$186,{2,5,8},0),{"No encontrado","X","X"}))))</f>
        <v>ALAMBRE RECOCIDO</v>
      </c>
      <c r="E53" s="12" t="str">
        <v>Kg</v>
      </c>
      <c r="F53" s="4">
        <v>22</v>
      </c>
      <c r="G53" s="1">
        <v>0.5</v>
      </c>
      <c r="H53" s="4">
        <f t="shared" ref="H53" si="9">G53*F53</f>
        <v>11</v>
      </c>
    </row>
    <row r="54" spans="1:8">
      <c r="C54" s="1" t="s">
        <v>547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DESMOLDANTE</v>
      </c>
      <c r="E54" s="12" t="str">
        <v>Lt</v>
      </c>
      <c r="F54" s="4">
        <v>97.73</v>
      </c>
      <c r="G54" s="1">
        <v>0.2</v>
      </c>
      <c r="H54" s="4">
        <f t="shared" ref="H54" si="10">G54*F54</f>
        <v>19.55</v>
      </c>
    </row>
    <row r="55" spans="1:8">
      <c r="D55" s="4"/>
      <c r="E55" s="12"/>
      <c r="F55" s="4"/>
      <c r="H55" s="4"/>
    </row>
    <row r="56" spans="1:8">
      <c r="C56" s="1" t="s">
        <v>13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CARPINTERO DE OBRA NEGRA, OFICIAL</v>
      </c>
      <c r="E56" s="12" t="str">
        <v>JOR</v>
      </c>
      <c r="F56" s="4">
        <v>949.25</v>
      </c>
      <c r="G56" s="1">
        <f>1/5</f>
        <v>0.2</v>
      </c>
      <c r="H56" s="4">
        <f t="shared" si="7"/>
        <v>189.85</v>
      </c>
    </row>
    <row r="57" spans="1:8">
      <c r="C57" s="1" t="s">
        <v>11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 xml:space="preserve">AYUDANTE GENERAL </v>
      </c>
      <c r="E57" s="12" t="str">
        <v>JOR</v>
      </c>
      <c r="F57" s="4">
        <v>668.33</v>
      </c>
      <c r="G57" s="1">
        <f>1/5</f>
        <v>0.2</v>
      </c>
      <c r="H57" s="4">
        <f t="shared" ref="H57" si="11">G57*F57</f>
        <v>133.66999999999999</v>
      </c>
    </row>
    <row r="58" spans="1:8">
      <c r="D58" s="4"/>
      <c r="E58" s="12"/>
      <c r="F58" s="4"/>
      <c r="H58" s="4"/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SUM(H56:H57)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 t="shared" ref="F62" si="12">F61</f>
        <v>323.52</v>
      </c>
      <c r="G62" s="16">
        <f>k!$D$12</f>
        <v>0.01</v>
      </c>
      <c r="H62" s="16">
        <f>G62*F62</f>
        <v>3.24</v>
      </c>
    </row>
    <row r="63" spans="1:8">
      <c r="C63" s="15"/>
      <c r="D63" s="16"/>
      <c r="E63" s="17"/>
      <c r="F63" s="16"/>
      <c r="G63" s="16"/>
      <c r="H63" s="16"/>
    </row>
    <row r="64" spans="1:8">
      <c r="C64" s="15"/>
      <c r="D64" s="16"/>
      <c r="E64" s="17"/>
      <c r="F64" s="16"/>
      <c r="G64" s="16"/>
      <c r="H64" s="16"/>
    </row>
    <row r="186" spans="1:5">
      <c r="A186" s="3" t="s">
        <v>20</v>
      </c>
      <c r="B186" s="3"/>
      <c r="C186" s="3"/>
      <c r="D186" s="3"/>
      <c r="E186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4"/>
  <sheetViews>
    <sheetView workbookViewId="0">
      <selection activeCell="H5" sqref="H5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Paulina MTZ</cp:lastModifiedBy>
  <cp:lastPrinted>2024-08-13T20:07:58Z</cp:lastPrinted>
  <dcterms:created xsi:type="dcterms:W3CDTF">2024-08-08T20:21:30Z</dcterms:created>
  <dcterms:modified xsi:type="dcterms:W3CDTF">2024-10-09T23:49:30Z</dcterms:modified>
</cp:coreProperties>
</file>