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636e9f8f88445ca/Documentos/Valuación/Ingenieria de Costos/"/>
    </mc:Choice>
  </mc:AlternateContent>
  <xr:revisionPtr revIDLastSave="5" documentId="8_{D7FBD6B1-40A0-4DE9-B576-75800726E8F0}" xr6:coauthVersionLast="47" xr6:coauthVersionMax="47" xr10:uidLastSave="{34F235A5-3290-41D3-9891-4C0EF0063E6D}"/>
  <bookViews>
    <workbookView xWindow="-120" yWindow="-120" windowWidth="19800" windowHeight="11760" xr2:uid="{465D9FA5-E61F-4FB7-8F45-769B34967BC2}"/>
  </bookViews>
  <sheets>
    <sheet name="Análisis de Auxiliares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3" i="1" l="1"/>
  <c r="D73" i="1"/>
  <c r="C73" i="1"/>
  <c r="G72" i="1"/>
  <c r="D72" i="1"/>
  <c r="C72" i="1"/>
  <c r="G71" i="1"/>
  <c r="D71" i="1"/>
  <c r="C71" i="1"/>
  <c r="D69" i="1" a="1"/>
  <c r="D69" i="1" s="1"/>
  <c r="D68" i="1" a="1"/>
  <c r="H68" i="1" s="1"/>
  <c r="D66" i="1" a="1"/>
  <c r="H66" i="1" s="1"/>
  <c r="D65" i="1" a="1"/>
  <c r="H65" i="1" s="1"/>
  <c r="D64" i="1" a="1"/>
  <c r="D64" i="1" s="1"/>
  <c r="G63" i="1"/>
  <c r="D63" i="1" a="1"/>
  <c r="D63" i="1" s="1"/>
  <c r="G60" i="1"/>
  <c r="D60" i="1"/>
  <c r="C60" i="1"/>
  <c r="G59" i="1"/>
  <c r="D59" i="1"/>
  <c r="C59" i="1"/>
  <c r="G58" i="1"/>
  <c r="D58" i="1"/>
  <c r="C58" i="1"/>
  <c r="D56" i="1" a="1"/>
  <c r="H56" i="1" s="1"/>
  <c r="D54" i="1" a="1"/>
  <c r="H54" i="1" s="1"/>
  <c r="D52" i="1" a="1"/>
  <c r="D52" i="1" s="1"/>
  <c r="D49" i="1"/>
  <c r="D49" i="1" a="1"/>
  <c r="H49" i="1" s="1"/>
  <c r="G47" i="1"/>
  <c r="D47" i="1"/>
  <c r="C47" i="1"/>
  <c r="G46" i="1"/>
  <c r="D46" i="1"/>
  <c r="C46" i="1"/>
  <c r="G45" i="1"/>
  <c r="D45" i="1"/>
  <c r="C45" i="1"/>
  <c r="D43" i="1" a="1"/>
  <c r="H43" i="1" s="1"/>
  <c r="F45" i="1" s="1"/>
  <c r="D41" i="1" a="1"/>
  <c r="H41" i="1" s="1"/>
  <c r="D40" i="1" a="1"/>
  <c r="H40" i="1" s="1"/>
  <c r="D39" i="1" a="1"/>
  <c r="D39" i="1" s="1"/>
  <c r="D38" i="1" a="1"/>
  <c r="H38" i="1" s="1"/>
  <c r="D35" i="1" a="1"/>
  <c r="H35" i="1" s="1"/>
  <c r="G33" i="1"/>
  <c r="D33" i="1"/>
  <c r="C33" i="1"/>
  <c r="G32" i="1"/>
  <c r="D32" i="1"/>
  <c r="C32" i="1"/>
  <c r="G31" i="1"/>
  <c r="D31" i="1"/>
  <c r="C31" i="1"/>
  <c r="D29" i="1" a="1"/>
  <c r="H29" i="1" s="1"/>
  <c r="F31" i="1" s="1"/>
  <c r="D27" i="1" a="1"/>
  <c r="D27" i="1" s="1"/>
  <c r="D26" i="1" a="1"/>
  <c r="H26" i="1" s="1"/>
  <c r="D25" i="1" a="1"/>
  <c r="H25" i="1" s="1"/>
  <c r="D24" i="1" a="1"/>
  <c r="D24" i="1" s="1"/>
  <c r="D19" i="1" a="1"/>
  <c r="H19" i="1" s="1"/>
  <c r="G17" i="1"/>
  <c r="D17" i="1"/>
  <c r="C17" i="1"/>
  <c r="G16" i="1"/>
  <c r="D16" i="1"/>
  <c r="C16" i="1"/>
  <c r="G15" i="1"/>
  <c r="D15" i="1"/>
  <c r="C15" i="1"/>
  <c r="D13" i="1" a="1"/>
  <c r="H13" i="1" s="1"/>
  <c r="F15" i="1" s="1"/>
  <c r="F16" i="1" s="1"/>
  <c r="D11" i="1" a="1"/>
  <c r="H11" i="1" s="1"/>
  <c r="D10" i="1" a="1"/>
  <c r="H10" i="1" s="1"/>
  <c r="D9" i="1" a="1"/>
  <c r="H9" i="1" s="1"/>
  <c r="H39" i="1" l="1"/>
  <c r="D43" i="1"/>
  <c r="D65" i="1"/>
  <c r="D68" i="1"/>
  <c r="D13" i="1"/>
  <c r="H24" i="1"/>
  <c r="H27" i="1"/>
  <c r="D35" i="1"/>
  <c r="H63" i="1"/>
  <c r="D9" i="1"/>
  <c r="D26" i="1"/>
  <c r="D38" i="1"/>
  <c r="H52" i="1"/>
  <c r="H64" i="1"/>
  <c r="H69" i="1"/>
  <c r="F71" i="1" s="1"/>
  <c r="D56" i="1"/>
  <c r="F32" i="1"/>
  <c r="F33" i="1" s="1"/>
  <c r="H33" i="1" s="1"/>
  <c r="H31" i="1"/>
  <c r="H16" i="1"/>
  <c r="F17" i="1"/>
  <c r="H17" i="1" s="1"/>
  <c r="H15" i="1"/>
  <c r="H45" i="1"/>
  <c r="F46" i="1"/>
  <c r="F47" i="1" s="1"/>
  <c r="H47" i="1" s="1"/>
  <c r="F58" i="1"/>
  <c r="D11" i="1"/>
  <c r="D25" i="1"/>
  <c r="D41" i="1"/>
  <c r="D54" i="1"/>
  <c r="D66" i="1"/>
  <c r="D10" i="1"/>
  <c r="D19" i="1"/>
  <c r="D29" i="1"/>
  <c r="D40" i="1"/>
  <c r="F72" i="1" l="1"/>
  <c r="H71" i="1"/>
  <c r="H23" i="1"/>
  <c r="H37" i="1"/>
  <c r="H32" i="1"/>
  <c r="H46" i="1"/>
  <c r="H8" i="1"/>
  <c r="H58" i="1"/>
  <c r="F59" i="1"/>
  <c r="F73" i="1" l="1"/>
  <c r="H73" i="1" s="1"/>
  <c r="H72" i="1"/>
  <c r="F60" i="1"/>
  <c r="H60" i="1" s="1"/>
  <c r="H59" i="1"/>
  <c r="H51" i="1" s="1"/>
  <c r="H6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<sst xmlns="http://schemas.openxmlformats.org/spreadsheetml/2006/main" count="69" uniqueCount="41">
  <si>
    <t>ANALISIS DE BASICOS (AUXILIARES)</t>
  </si>
  <si>
    <t>CLAVE PU</t>
  </si>
  <si>
    <t>CONCEPTO</t>
  </si>
  <si>
    <t>CLAVE INSUMO</t>
  </si>
  <si>
    <t>DESCRIPCION</t>
  </si>
  <si>
    <t>UNIDAD</t>
  </si>
  <si>
    <t>PRECIO</t>
  </si>
  <si>
    <t>CANT</t>
  </si>
  <si>
    <t>IMPORTE</t>
  </si>
  <si>
    <t>BA001</t>
  </si>
  <si>
    <t>MORTERO CEMENTO-ARENA 1:5</t>
  </si>
  <si>
    <t>m3</t>
  </si>
  <si>
    <t>cem</t>
  </si>
  <si>
    <t>arena</t>
  </si>
  <si>
    <t>agua</t>
  </si>
  <si>
    <t>MO012</t>
  </si>
  <si>
    <t>%MO</t>
  </si>
  <si>
    <t>MQ001</t>
  </si>
  <si>
    <t>BA002</t>
  </si>
  <si>
    <t>CONCRETO F'c= 250 Kg/cm2 TMA 3/4" HECHO EN OBRA</t>
  </si>
  <si>
    <t>g3/4</t>
  </si>
  <si>
    <t>BA003</t>
  </si>
  <si>
    <t>CONCRETO F'c= 150 Kg/cm2 TMA 3/4" HECHO EN OBRA</t>
  </si>
  <si>
    <t>BA005</t>
  </si>
  <si>
    <t>SUMINISTRO Y ACARREO DE AGUA EN PIPA EN PRIMER KILOMETRO</t>
  </si>
  <si>
    <t>AGUA</t>
  </si>
  <si>
    <t>MO005</t>
  </si>
  <si>
    <t>MQ002</t>
  </si>
  <si>
    <t>BA004</t>
  </si>
  <si>
    <t>CIMBRA COMUN</t>
  </si>
  <si>
    <t>m2</t>
  </si>
  <si>
    <t>MAD</t>
  </si>
  <si>
    <t>CLAVO</t>
  </si>
  <si>
    <t>ALAM</t>
  </si>
  <si>
    <t>DESM</t>
  </si>
  <si>
    <t>MO004</t>
  </si>
  <si>
    <t>MO002</t>
  </si>
  <si>
    <t xml:space="preserve">INCERTAR FILAS NECESARIAS ARRIBA </t>
  </si>
  <si>
    <t>MAESTRIA EN VALUACIÓN - INGENIERIA DE COSTOS</t>
  </si>
  <si>
    <t>ING. CÉSAR HUMBERTO MADERA ROBLES</t>
  </si>
  <si>
    <t>EJERCICIO NO. 5 - ANÁLISIS DE AUXILIARES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</si>
</sst>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C00000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0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horizontal="center"/>
    </xf>
    <xf numFmtId="4" fontId="1" fillId="0" borderId="1" xfId="0" applyNumberFormat="1" applyFont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4" fontId="1" fillId="0" borderId="0" xfId="0" applyNumberFormat="1" applyFont="1" applyAlignment="1">
      <alignment vertical="center"/>
    </xf>
    <xf numFmtId="4" fontId="0" fillId="0" borderId="0" xfId="0" applyNumberFormat="1" applyAlignment="1">
      <alignment vertical="top"/>
    </xf>
    <xf numFmtId="4" fontId="0" fillId="0" borderId="0" xfId="0" applyNumberFormat="1" applyAlignment="1">
      <alignment horizontal="center" vertical="top"/>
    </xf>
    <xf numFmtId="4" fontId="2" fillId="0" borderId="0" xfId="0" applyNumberFormat="1" applyFont="1" applyAlignment="1">
      <alignment vertical="top"/>
    </xf>
    <xf numFmtId="4" fontId="3" fillId="0" borderId="0" xfId="0" applyNumberFormat="1" applyFont="1"/>
    <xf numFmtId="4" fontId="3" fillId="0" borderId="0" xfId="0" applyNumberFormat="1" applyFont="1" applyAlignment="1">
      <alignment horizontal="center"/>
    </xf>
    <xf numFmtId="4" fontId="0" fillId="2" borderId="0" xfId="0" applyNumberFormat="1" applyFill="1"/>
    <xf numFmtId="4" fontId="3" fillId="2" borderId="0" xfId="0" applyNumberFormat="1" applyFont="1" applyFill="1"/>
    <xf numFmtId="4" fontId="3" fillId="2" borderId="0" xfId="0" applyNumberFormat="1" applyFont="1" applyFill="1" applyAlignment="1">
      <alignment horizontal="center"/>
    </xf>
    <xf numFmtId="4" fontId="2" fillId="2" borderId="0" xfId="0" applyNumberFormat="1" applyFont="1" applyFill="1"/>
    <xf numFmtId="164" fontId="0" fillId="0" borderId="0" xfId="0" applyNumberFormat="1"/>
    <xf numFmtId="164" fontId="3" fillId="2" borderId="0" xfId="0" applyNumberFormat="1" applyFont="1" applyFill="1"/>
    <xf numFmtId="4" fontId="0" fillId="0" borderId="2" xfId="0" applyNumberFormat="1" applyBorder="1"/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0687DE-516C-445C-AC97-ACC2A8202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282065" cy="70641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5636e9f8f88445ca/Documentos/Valuaci&#243;n/Ingenieria%20de%20Costos/Presupuesto.xlsx" TargetMode="External"/><Relationship Id="rId1" Type="http://schemas.openxmlformats.org/officeDocument/2006/relationships/externalLinkPath" Target="Presupue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-PRE"/>
      <sheetName val="PRE"/>
      <sheetName val="PU"/>
      <sheetName val="MA"/>
      <sheetName val="MO"/>
      <sheetName val="MQ"/>
      <sheetName val="BA"/>
      <sheetName val="k"/>
    </sheetNames>
    <sheetDataSet>
      <sheetData sheetId="0"/>
      <sheetData sheetId="1"/>
      <sheetData sheetId="2"/>
      <sheetData sheetId="3">
        <row r="6">
          <cell r="A6" t="str">
            <v>CAL</v>
          </cell>
          <cell r="B6" t="str">
            <v>CAL</v>
          </cell>
          <cell r="C6" t="str">
            <v>Kg</v>
          </cell>
          <cell r="D6">
            <v>2</v>
          </cell>
        </row>
        <row r="7">
          <cell r="A7" t="str">
            <v>MAD</v>
          </cell>
          <cell r="B7" t="str">
            <v>MADERA DE PINO DE TERCERA</v>
          </cell>
          <cell r="C7" t="str">
            <v>Pt</v>
          </cell>
          <cell r="D7">
            <v>10</v>
          </cell>
        </row>
        <row r="8">
          <cell r="A8" t="str">
            <v>CLAVO</v>
          </cell>
          <cell r="B8" t="str">
            <v>CLAVO</v>
          </cell>
          <cell r="C8" t="str">
            <v>Kg</v>
          </cell>
          <cell r="D8">
            <v>36</v>
          </cell>
        </row>
        <row r="9">
          <cell r="A9" t="str">
            <v>PBRAZA</v>
          </cell>
          <cell r="B9" t="str">
            <v>PIEDRA BRAZA L.A.B. EN OBRA</v>
          </cell>
          <cell r="C9" t="str">
            <v>m3</v>
          </cell>
          <cell r="D9">
            <v>450</v>
          </cell>
        </row>
        <row r="10">
          <cell r="A10" t="str">
            <v>CEM</v>
          </cell>
          <cell r="B10" t="str">
            <v>CEMENTO GRIS EN SACO</v>
          </cell>
          <cell r="C10" t="str">
            <v>Ton</v>
          </cell>
          <cell r="D10">
            <v>2500</v>
          </cell>
        </row>
        <row r="11">
          <cell r="A11" t="str">
            <v>ARENA</v>
          </cell>
          <cell r="B11" t="str">
            <v>ARENA DE RIO L.A.B. EN OBRA</v>
          </cell>
          <cell r="C11" t="str">
            <v>m3</v>
          </cell>
          <cell r="D11">
            <v>500</v>
          </cell>
        </row>
        <row r="12">
          <cell r="A12" t="str">
            <v>AGUA</v>
          </cell>
          <cell r="B12" t="str">
            <v>AGUA EN PIPA</v>
          </cell>
          <cell r="C12" t="str">
            <v>m3</v>
          </cell>
          <cell r="D12">
            <v>20</v>
          </cell>
        </row>
        <row r="13">
          <cell r="A13" t="str">
            <v>G3/4</v>
          </cell>
          <cell r="B13" t="str">
            <v>GRAVA DE 3/4</v>
          </cell>
          <cell r="C13" t="str">
            <v>m3</v>
          </cell>
          <cell r="D13">
            <v>600</v>
          </cell>
        </row>
        <row r="14">
          <cell r="A14" t="str">
            <v>VAR</v>
          </cell>
          <cell r="B14" t="str">
            <v>VARILLA CORRUGADA</v>
          </cell>
          <cell r="C14" t="str">
            <v>Kg</v>
          </cell>
          <cell r="D14">
            <v>18</v>
          </cell>
        </row>
        <row r="15">
          <cell r="A15" t="str">
            <v>ALAM</v>
          </cell>
          <cell r="B15" t="str">
            <v>ALAMBRE RECOCIDO</v>
          </cell>
          <cell r="C15" t="str">
            <v>Kg</v>
          </cell>
          <cell r="D15">
            <v>22</v>
          </cell>
        </row>
        <row r="16">
          <cell r="A16" t="str">
            <v>CURA</v>
          </cell>
          <cell r="B16" t="str">
            <v>CURACRETO</v>
          </cell>
          <cell r="C16" t="str">
            <v>Lt</v>
          </cell>
          <cell r="D16">
            <v>45</v>
          </cell>
        </row>
        <row r="17">
          <cell r="A17" t="str">
            <v>DESM</v>
          </cell>
          <cell r="B17" t="str">
            <v>DESMOLDANTE</v>
          </cell>
          <cell r="C17" t="str">
            <v>Lt</v>
          </cell>
          <cell r="D17">
            <v>97.73</v>
          </cell>
        </row>
        <row r="18">
          <cell r="A18" t="str">
            <v>ALAMBRON</v>
          </cell>
          <cell r="B18" t="str">
            <v>ALAMBRON 1/4</v>
          </cell>
          <cell r="C18" t="str">
            <v>Kg</v>
          </cell>
          <cell r="D18">
            <v>16</v>
          </cell>
        </row>
        <row r="19">
          <cell r="A19" t="str">
            <v>EMULS</v>
          </cell>
          <cell r="B19" t="str">
            <v>VAPOTITE</v>
          </cell>
          <cell r="C19" t="str">
            <v>Lt</v>
          </cell>
          <cell r="D19">
            <v>127.59</v>
          </cell>
        </row>
        <row r="20">
          <cell r="A20" t="str">
            <v>TABIQUE</v>
          </cell>
          <cell r="B20" t="str">
            <v>TABIQUE ROJO RECOCIDO MEDIDAS 7*14*28</v>
          </cell>
          <cell r="C20" t="str">
            <v>Millar</v>
          </cell>
          <cell r="D20">
            <v>3000</v>
          </cell>
        </row>
        <row r="26">
          <cell r="A26" t="str">
            <v xml:space="preserve">INCERTAR FILAS NECESARIAS ARRIBA </v>
          </cell>
        </row>
      </sheetData>
      <sheetData sheetId="4">
        <row r="6">
          <cell r="A6" t="str">
            <v>MO001</v>
          </cell>
          <cell r="B6" t="str">
            <v>ALBAÑIL, OFICIAL</v>
          </cell>
          <cell r="C6" t="str">
            <v>JOR</v>
          </cell>
          <cell r="D6">
            <v>816.79</v>
          </cell>
        </row>
        <row r="7">
          <cell r="A7" t="str">
            <v>MO002</v>
          </cell>
          <cell r="B7" t="str">
            <v xml:space="preserve">AYUDANTE GENERAL </v>
          </cell>
          <cell r="C7" t="str">
            <v>JOR</v>
          </cell>
          <cell r="D7">
            <v>620.70000000000005</v>
          </cell>
        </row>
        <row r="8">
          <cell r="A8" t="str">
            <v>MO003</v>
          </cell>
          <cell r="B8" t="str">
            <v>AZULEJERO, OFICIAL</v>
          </cell>
          <cell r="C8" t="str">
            <v>JOR</v>
          </cell>
          <cell r="D8">
            <v>864.16</v>
          </cell>
        </row>
        <row r="9">
          <cell r="A9" t="str">
            <v>MO004</v>
          </cell>
          <cell r="B9" t="str">
            <v>CARPINTERO DE OBRA NEGRA, OFICIAL</v>
          </cell>
          <cell r="C9" t="str">
            <v>JOR</v>
          </cell>
          <cell r="D9">
            <v>881.24</v>
          </cell>
        </row>
        <row r="10">
          <cell r="A10" t="str">
            <v>MO005</v>
          </cell>
          <cell r="B10" t="str">
            <v>CHOFER DE CAMION</v>
          </cell>
          <cell r="C10" t="str">
            <v>JOR</v>
          </cell>
          <cell r="D10">
            <v>762.57</v>
          </cell>
        </row>
        <row r="11">
          <cell r="A11" t="str">
            <v>MO006</v>
          </cell>
          <cell r="B11" t="str">
            <v>ELECTRICISTA OFICIAL</v>
          </cell>
          <cell r="C11" t="str">
            <v>JOR</v>
          </cell>
          <cell r="D11">
            <v>864.16</v>
          </cell>
        </row>
        <row r="12">
          <cell r="A12" t="str">
            <v>MO007</v>
          </cell>
          <cell r="B12" t="str">
            <v>ENCARGADO DE BODEGA Y/O ALMACEN</v>
          </cell>
          <cell r="C12" t="str">
            <v>JOR</v>
          </cell>
          <cell r="D12">
            <v>623.02</v>
          </cell>
        </row>
        <row r="13">
          <cell r="A13" t="str">
            <v>MO008</v>
          </cell>
          <cell r="B13" t="str">
            <v>FIERRERO OBRA NEGRA  OFICIAL</v>
          </cell>
          <cell r="C13" t="str">
            <v>JOR</v>
          </cell>
          <cell r="D13">
            <v>881.24</v>
          </cell>
        </row>
        <row r="14">
          <cell r="A14" t="str">
            <v>MO009</v>
          </cell>
          <cell r="B14" t="str">
            <v>HERRERO, OFICIAL</v>
          </cell>
          <cell r="C14" t="str">
            <v>JOR</v>
          </cell>
          <cell r="D14">
            <v>915.64</v>
          </cell>
        </row>
        <row r="15">
          <cell r="A15" t="str">
            <v>MO010</v>
          </cell>
          <cell r="B15" t="str">
            <v>OPERADOR DE EQUIPO PESADO</v>
          </cell>
          <cell r="C15" t="str">
            <v>JOR</v>
          </cell>
          <cell r="D15">
            <v>989.49</v>
          </cell>
        </row>
        <row r="16">
          <cell r="A16" t="str">
            <v>MO011</v>
          </cell>
          <cell r="B16" t="str">
            <v>OPERADOR DE MOTOCOMFORMADORA</v>
          </cell>
          <cell r="C16" t="str">
            <v>JOR</v>
          </cell>
          <cell r="D16">
            <v>1235.4100000000001</v>
          </cell>
        </row>
        <row r="17">
          <cell r="A17" t="str">
            <v>MO012</v>
          </cell>
          <cell r="B17" t="str">
            <v>PEON</v>
          </cell>
          <cell r="C17" t="str">
            <v>JOR</v>
          </cell>
          <cell r="D17">
            <v>592.9</v>
          </cell>
        </row>
        <row r="18">
          <cell r="A18" t="str">
            <v>MO013</v>
          </cell>
          <cell r="B18" t="str">
            <v>PINTOR, OFICIAL</v>
          </cell>
          <cell r="C18" t="str">
            <v>JOR</v>
          </cell>
          <cell r="D18">
            <v>816.76</v>
          </cell>
        </row>
        <row r="19">
          <cell r="A19" t="str">
            <v>MO014</v>
          </cell>
          <cell r="B19" t="str">
            <v>PLOMERO, OFICIAL</v>
          </cell>
          <cell r="C19" t="str">
            <v>JOR</v>
          </cell>
          <cell r="D19">
            <v>849.19</v>
          </cell>
        </row>
        <row r="20">
          <cell r="A20" t="str">
            <v>MO015</v>
          </cell>
          <cell r="B20" t="str">
            <v>VELADOR</v>
          </cell>
          <cell r="C20" t="str">
            <v>JOR</v>
          </cell>
          <cell r="D20">
            <v>613.32000000000005</v>
          </cell>
        </row>
        <row r="21">
          <cell r="A21" t="str">
            <v>MO016</v>
          </cell>
          <cell r="B21" t="str">
            <v>YESERO, OFICIAL</v>
          </cell>
          <cell r="C21" t="str">
            <v>JOR</v>
          </cell>
          <cell r="D21">
            <v>884.29</v>
          </cell>
        </row>
        <row r="22">
          <cell r="A22" t="str">
            <v>MO017</v>
          </cell>
          <cell r="B22" t="str">
            <v>TOPOGRAFO</v>
          </cell>
          <cell r="C22" t="str">
            <v>JOR</v>
          </cell>
          <cell r="D22">
            <v>1014.72</v>
          </cell>
        </row>
        <row r="26">
          <cell r="A26" t="str">
            <v xml:space="preserve">INCERTAR FILAS NECESARIAS ARRIBA </v>
          </cell>
        </row>
      </sheetData>
      <sheetData sheetId="5">
        <row r="6">
          <cell r="A6" t="str">
            <v>MQ001</v>
          </cell>
          <cell r="B6" t="str">
            <v>REVOLVEDORA 1 SACO</v>
          </cell>
          <cell r="C6" t="str">
            <v>Hr</v>
          </cell>
          <cell r="D6">
            <v>250</v>
          </cell>
        </row>
        <row r="7">
          <cell r="A7" t="str">
            <v>MQ002</v>
          </cell>
          <cell r="B7" t="str">
            <v>PIPA DE AGUA</v>
          </cell>
          <cell r="C7" t="str">
            <v>Hr</v>
          </cell>
          <cell r="D7">
            <v>350</v>
          </cell>
        </row>
        <row r="26">
          <cell r="A26" t="str">
            <v xml:space="preserve">INCERTAR FILAS NECESARIAS ARRIBA </v>
          </cell>
        </row>
      </sheetData>
      <sheetData sheetId="6"/>
      <sheetData sheetId="7">
        <row r="10">
          <cell r="A10" t="str">
            <v>HE001</v>
          </cell>
          <cell r="B10" t="str">
            <v>HERRAMIENTA MENOR</v>
          </cell>
          <cell r="D10">
            <v>0.03</v>
          </cell>
        </row>
        <row r="11">
          <cell r="A11" t="str">
            <v>HE002</v>
          </cell>
          <cell r="B11" t="str">
            <v>MANDO INTERMEDIO</v>
          </cell>
          <cell r="D11">
            <v>0.1</v>
          </cell>
        </row>
        <row r="12">
          <cell r="A12" t="str">
            <v>HE003</v>
          </cell>
          <cell r="B12" t="str">
            <v>EQUIPO DE SEGURIDAD</v>
          </cell>
          <cell r="D12">
            <v>0.01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662CF-CAE4-4610-AF96-C89FDAF15FA5}">
  <sheetPr>
    <pageSetUpPr fitToPage="1"/>
  </sheetPr>
  <dimension ref="A2:I182"/>
  <sheetViews>
    <sheetView tabSelected="1" zoomScale="85" zoomScaleNormal="85" workbookViewId="0">
      <pane xSplit="8" ySplit="7" topLeftCell="I8" activePane="bottomRight" state="frozen"/>
      <selection pane="topRight" activeCell="I1" sqref="I1"/>
      <selection pane="bottomLeft" activeCell="A6" sqref="A6"/>
      <selection pane="bottomRight" activeCell="L12" sqref="L12"/>
    </sheetView>
  </sheetViews>
  <sheetFormatPr baseColWidth="10" defaultColWidth="11.5703125" defaultRowHeight="15" x14ac:dyDescent="0.25"/>
  <cols>
    <col min="1" max="2" width="11.5703125" style="1"/>
    <col min="3" max="3" width="13.42578125" style="1" bestFit="1" customWidth="1"/>
    <col min="4" max="4" width="44" style="1" customWidth="1"/>
    <col min="5" max="5" width="11.5703125" style="2"/>
    <col min="6" max="16384" width="11.5703125" style="1"/>
  </cols>
  <sheetData>
    <row r="2" spans="1:9" x14ac:dyDescent="0.25">
      <c r="E2" s="2" t="s">
        <v>0</v>
      </c>
    </row>
    <row r="3" spans="1:9" x14ac:dyDescent="0.25">
      <c r="C3" s="18" t="s">
        <v>40</v>
      </c>
      <c r="D3" s="18"/>
      <c r="E3" s="18"/>
      <c r="F3" s="18"/>
      <c r="G3" s="18"/>
      <c r="H3" s="18"/>
      <c r="I3" s="18"/>
    </row>
    <row r="4" spans="1:9" x14ac:dyDescent="0.25">
      <c r="C4" s="18" t="s">
        <v>38</v>
      </c>
      <c r="D4" s="18"/>
      <c r="E4" s="18"/>
      <c r="F4" s="18"/>
      <c r="G4" s="18"/>
      <c r="H4" s="18"/>
      <c r="I4" s="18"/>
    </row>
    <row r="5" spans="1:9" x14ac:dyDescent="0.25">
      <c r="C5" s="18" t="s">
        <v>39</v>
      </c>
      <c r="D5" s="18"/>
      <c r="E5" s="18"/>
      <c r="F5" s="18"/>
      <c r="G5" s="18"/>
      <c r="H5" s="18"/>
      <c r="I5" s="18"/>
    </row>
    <row r="7" spans="1:9" s="5" customFormat="1" ht="28.15" customHeight="1" thickBot="1" x14ac:dyDescent="0.3">
      <c r="A7" s="3" t="s">
        <v>1</v>
      </c>
      <c r="B7" s="3" t="s">
        <v>2</v>
      </c>
      <c r="C7" s="3" t="s">
        <v>3</v>
      </c>
      <c r="D7" s="3" t="s">
        <v>4</v>
      </c>
      <c r="E7" s="4" t="s">
        <v>5</v>
      </c>
      <c r="F7" s="3" t="s">
        <v>6</v>
      </c>
      <c r="G7" s="3" t="s">
        <v>7</v>
      </c>
      <c r="H7" s="3" t="s">
        <v>8</v>
      </c>
    </row>
    <row r="8" spans="1:9" s="6" customFormat="1" ht="47.45" customHeight="1" x14ac:dyDescent="0.25">
      <c r="A8" s="6" t="s">
        <v>9</v>
      </c>
      <c r="B8" s="6" t="s">
        <v>10</v>
      </c>
      <c r="E8" s="7" t="s">
        <v>11</v>
      </c>
      <c r="H8" s="8">
        <f>SUM(H9:H19)</f>
        <v>2700.9059999999999</v>
      </c>
    </row>
    <row r="9" spans="1:9" x14ac:dyDescent="0.25">
      <c r="C9" s="1" t="s">
        <v>12</v>
      </c>
      <c r="D9" s="9" t="str" cm="1">
        <f t="array" ref="D9:F9">IFERROR(VLOOKUP(C9,[1]MA!$A$6:$D$26,{2,3,4},0),IFERROR(VLOOKUP(C9,[1]MO!$A$6:$D$26,{2,3,4},0),IFERROR(VLOOKUP(C9,[1]MQ!$A$6:$D$26,{2,3,4},0),IFERROR(VLOOKUP(C9,'Análisis de Auxiliares'!$A$8:$H$182,{2,5,8},0),{"No encontrado","X","X"}))))</f>
        <v>CEMENTO GRIS EN SACO</v>
      </c>
      <c r="E9" s="10" t="str">
        <v>Ton</v>
      </c>
      <c r="F9" s="9">
        <v>2500</v>
      </c>
      <c r="G9" s="1">
        <v>0.5</v>
      </c>
      <c r="H9" s="9">
        <f>G9*F9</f>
        <v>1250</v>
      </c>
    </row>
    <row r="10" spans="1:9" x14ac:dyDescent="0.25">
      <c r="C10" s="1" t="s">
        <v>13</v>
      </c>
      <c r="D10" s="9" t="str" cm="1">
        <f t="array" ref="D10:F10">IFERROR(VLOOKUP(C10,[1]MA!$A$6:$D$26,{2,3,4},0),IFERROR(VLOOKUP(C10,[1]MO!$A$6:$D$26,{2,3,4},0),IFERROR(VLOOKUP(C10,[1]MQ!$A$6:$D$26,{2,3,4},0),IFERROR(VLOOKUP(C10,'Análisis de Auxiliares'!$A$8:$H$182,{2,5,8},0),{"No encontrado","X","X"}))))</f>
        <v>ARENA DE RIO L.A.B. EN OBRA</v>
      </c>
      <c r="E10" s="10" t="str">
        <v>m3</v>
      </c>
      <c r="F10" s="9">
        <v>500</v>
      </c>
      <c r="G10" s="1">
        <v>1.03</v>
      </c>
      <c r="H10" s="9">
        <f>G10*F10</f>
        <v>515</v>
      </c>
    </row>
    <row r="11" spans="1:9" x14ac:dyDescent="0.25">
      <c r="C11" s="1" t="s">
        <v>14</v>
      </c>
      <c r="D11" s="9" t="str" cm="1">
        <f t="array" ref="D11:F11">IFERROR(VLOOKUP(C11,[1]MA!$A$6:$D$26,{2,3,4},0),IFERROR(VLOOKUP(C11,[1]MO!$A$6:$D$26,{2,3,4},0),IFERROR(VLOOKUP(C11,[1]MQ!$A$6:$D$26,{2,3,4},0),IFERROR(VLOOKUP(C11,'Análisis de Auxiliares'!$A$8:$H$182,{2,5,8},0),{"No encontrado","X","X"}))))</f>
        <v>AGUA EN PIPA</v>
      </c>
      <c r="E11" s="10" t="str">
        <v>m3</v>
      </c>
      <c r="F11" s="9">
        <v>20</v>
      </c>
      <c r="G11" s="1">
        <v>0.5</v>
      </c>
      <c r="H11" s="9">
        <f>G11*F11</f>
        <v>10</v>
      </c>
    </row>
    <row r="12" spans="1:9" x14ac:dyDescent="0.25">
      <c r="D12" s="9"/>
      <c r="E12" s="10"/>
    </row>
    <row r="13" spans="1:9" x14ac:dyDescent="0.25">
      <c r="C13" s="1" t="s">
        <v>15</v>
      </c>
      <c r="D13" s="9" t="str" cm="1">
        <f t="array" ref="D13:F13">IFERROR(VLOOKUP(C13,[1]MA!$A$6:$D$26,{2,3,4},0),IFERROR(VLOOKUP(C13,[1]MO!$A$6:$D$26,{2,3,4},0),IFERROR(VLOOKUP(C13,[1]MQ!$A$6:$D$26,{2,3,4},0),IFERROR(VLOOKUP(C13,'Análisis de Auxiliares'!$A$8:$H$182,{2,5,8},0),{"No encontrado","X","X"}))))</f>
        <v>PEON</v>
      </c>
      <c r="E13" s="10" t="str">
        <v>JOR</v>
      </c>
      <c r="F13" s="9">
        <v>592.9</v>
      </c>
      <c r="G13" s="1">
        <v>1</v>
      </c>
      <c r="H13" s="9">
        <f>G13*F13</f>
        <v>592.9</v>
      </c>
    </row>
    <row r="14" spans="1:9" x14ac:dyDescent="0.25">
      <c r="D14" s="9"/>
      <c r="E14" s="10"/>
    </row>
    <row r="15" spans="1:9" x14ac:dyDescent="0.25">
      <c r="C15" s="11" t="str">
        <f>[1]k!$A$10</f>
        <v>HE001</v>
      </c>
      <c r="D15" s="12" t="str">
        <f>[1]k!$B$10</f>
        <v>HERRAMIENTA MENOR</v>
      </c>
      <c r="E15" s="13" t="s">
        <v>16</v>
      </c>
      <c r="F15" s="14">
        <f>SUM(H12:H13)</f>
        <v>592.9</v>
      </c>
      <c r="G15" s="12">
        <f>[1]k!$D$10</f>
        <v>0.03</v>
      </c>
      <c r="H15" s="12">
        <f>G15*F15</f>
        <v>17.786999999999999</v>
      </c>
    </row>
    <row r="16" spans="1:9" x14ac:dyDescent="0.25">
      <c r="C16" s="11" t="str">
        <f>[1]k!$A$11</f>
        <v>HE002</v>
      </c>
      <c r="D16" s="12" t="str">
        <f>[1]k!$B$11</f>
        <v>MANDO INTERMEDIO</v>
      </c>
      <c r="E16" s="13" t="s">
        <v>16</v>
      </c>
      <c r="F16" s="12">
        <f>F15</f>
        <v>592.9</v>
      </c>
      <c r="G16" s="12">
        <f>[1]k!$D$11</f>
        <v>0.1</v>
      </c>
      <c r="H16" s="12">
        <f>G16*F16</f>
        <v>59.29</v>
      </c>
    </row>
    <row r="17" spans="1:8" x14ac:dyDescent="0.25">
      <c r="C17" s="11" t="str">
        <f>[1]k!$A$12</f>
        <v>HE003</v>
      </c>
      <c r="D17" s="12" t="str">
        <f>[1]k!$B$12</f>
        <v>EQUIPO DE SEGURIDAD</v>
      </c>
      <c r="E17" s="13" t="s">
        <v>16</v>
      </c>
      <c r="F17" s="12">
        <f t="shared" ref="F17" si="0">F16</f>
        <v>592.9</v>
      </c>
      <c r="G17" s="12">
        <f>[1]k!$D$12</f>
        <v>0.01</v>
      </c>
      <c r="H17" s="12">
        <f>G17*F17</f>
        <v>5.9290000000000003</v>
      </c>
    </row>
    <row r="18" spans="1:8" x14ac:dyDescent="0.25">
      <c r="D18" s="9"/>
      <c r="E18" s="10"/>
      <c r="F18" s="9"/>
      <c r="H18" s="9"/>
    </row>
    <row r="19" spans="1:8" x14ac:dyDescent="0.25">
      <c r="C19" s="1" t="s">
        <v>17</v>
      </c>
      <c r="D19" s="9" t="str" cm="1">
        <f t="array" ref="D19:F19">IFERROR(VLOOKUP(C19,[1]MA!$A$6:$D$26,{2,3,4},0),IFERROR(VLOOKUP(C19,[1]MO!$A$6:$D$26,{2,3,4},0),IFERROR(VLOOKUP(C19,[1]MQ!$A$6:$D$26,{2,3,4},0),IFERROR(VLOOKUP(C19,'Análisis de Auxiliares'!$A$8:$H$182,{2,5,8},0),{"No encontrado","X","X"}))))</f>
        <v>REVOLVEDORA 1 SACO</v>
      </c>
      <c r="E19" s="10" t="str">
        <v>Hr</v>
      </c>
      <c r="F19" s="9">
        <v>250</v>
      </c>
      <c r="G19" s="1">
        <v>1</v>
      </c>
      <c r="H19" s="9">
        <f>G19*F19</f>
        <v>250</v>
      </c>
    </row>
    <row r="23" spans="1:8" s="6" customFormat="1" ht="47.45" customHeight="1" x14ac:dyDescent="0.25">
      <c r="A23" s="6" t="s">
        <v>18</v>
      </c>
      <c r="B23" s="6" t="s">
        <v>19</v>
      </c>
      <c r="E23" s="7" t="s">
        <v>11</v>
      </c>
      <c r="H23" s="8">
        <f>SUM(H24:H35)</f>
        <v>2614.9059999999999</v>
      </c>
    </row>
    <row r="24" spans="1:8" x14ac:dyDescent="0.25">
      <c r="C24" s="1" t="s">
        <v>12</v>
      </c>
      <c r="D24" s="9" t="str" cm="1">
        <f t="array" ref="D24:F24">IFERROR(VLOOKUP(C24,[1]MA!$A$6:$D$26,{2,3,4},0),IFERROR(VLOOKUP(C24,[1]MO!$A$6:$D$26,{2,3,4},0),IFERROR(VLOOKUP(C24,[1]MQ!$A$6:$D$26,{2,3,4},0),IFERROR(VLOOKUP(C24,'Análisis de Auxiliares'!$A$8:$H$182,{2,5,8},0),{"No encontrado","X","X"}))))</f>
        <v>CEMENTO GRIS EN SACO</v>
      </c>
      <c r="E24" s="10" t="str">
        <v>Ton</v>
      </c>
      <c r="F24" s="9">
        <v>2500</v>
      </c>
      <c r="G24" s="15">
        <v>0.41</v>
      </c>
      <c r="H24" s="9">
        <f t="shared" ref="H24:H35" si="1">G24*F24</f>
        <v>1025</v>
      </c>
    </row>
    <row r="25" spans="1:8" x14ac:dyDescent="0.25">
      <c r="C25" s="1" t="s">
        <v>20</v>
      </c>
      <c r="D25" s="9" t="str" cm="1">
        <f t="array" ref="D25:F25">IFERROR(VLOOKUP(C25,[1]MA!$A$6:$D$26,{2,3,4},0),IFERROR(VLOOKUP(C25,[1]MO!$A$6:$D$26,{2,3,4},0),IFERROR(VLOOKUP(C25,[1]MQ!$A$6:$D$26,{2,3,4},0),IFERROR(VLOOKUP(C25,'Análisis de Auxiliares'!$A$8:$H$182,{2,5,8},0),{"No encontrado","X","X"}))))</f>
        <v>GRAVA DE 3/4</v>
      </c>
      <c r="E25" s="10" t="str">
        <v>m3</v>
      </c>
      <c r="F25" s="9">
        <v>600</v>
      </c>
      <c r="G25" s="15">
        <v>0.64</v>
      </c>
      <c r="H25" s="9">
        <f t="shared" si="1"/>
        <v>384</v>
      </c>
    </row>
    <row r="26" spans="1:8" x14ac:dyDescent="0.25">
      <c r="C26" s="1" t="s">
        <v>13</v>
      </c>
      <c r="D26" s="9" t="str" cm="1">
        <f t="array" ref="D26:F26">IFERROR(VLOOKUP(C26,[1]MA!$A$6:$D$26,{2,3,4},0),IFERROR(VLOOKUP(C26,[1]MO!$A$6:$D$26,{2,3,4},0),IFERROR(VLOOKUP(C26,[1]MQ!$A$6:$D$26,{2,3,4},0),IFERROR(VLOOKUP(C26,'Análisis de Auxiliares'!$A$8:$H$182,{2,5,8},0),{"No encontrado","X","X"}))))</f>
        <v>ARENA DE RIO L.A.B. EN OBRA</v>
      </c>
      <c r="E26" s="10" t="str">
        <v>m3</v>
      </c>
      <c r="F26" s="9">
        <v>500</v>
      </c>
      <c r="G26" s="15">
        <v>0.54</v>
      </c>
      <c r="H26" s="9">
        <f t="shared" si="1"/>
        <v>270</v>
      </c>
    </row>
    <row r="27" spans="1:8" x14ac:dyDescent="0.25">
      <c r="C27" s="1" t="s">
        <v>14</v>
      </c>
      <c r="D27" s="9" t="str" cm="1">
        <f t="array" ref="D27:F27">IFERROR(VLOOKUP(C27,[1]MA!$A$6:$D$26,{2,3,4},0),IFERROR(VLOOKUP(C27,[1]MO!$A$6:$D$26,{2,3,4},0),IFERROR(VLOOKUP(C27,[1]MQ!$A$6:$D$26,{2,3,4},0),IFERROR(VLOOKUP(C27,'Análisis de Auxiliares'!$A$8:$H$182,{2,5,8},0),{"No encontrado","X","X"}))))</f>
        <v>AGUA EN PIPA</v>
      </c>
      <c r="E27" s="10" t="str">
        <v>m3</v>
      </c>
      <c r="F27" s="9">
        <v>20</v>
      </c>
      <c r="G27" s="15">
        <v>0.5</v>
      </c>
      <c r="H27" s="9">
        <f t="shared" si="1"/>
        <v>10</v>
      </c>
    </row>
    <row r="28" spans="1:8" x14ac:dyDescent="0.25">
      <c r="D28" s="9"/>
      <c r="E28" s="10"/>
      <c r="F28" s="9"/>
      <c r="G28" s="15"/>
      <c r="H28" s="9"/>
    </row>
    <row r="29" spans="1:8" x14ac:dyDescent="0.25">
      <c r="C29" s="1" t="s">
        <v>15</v>
      </c>
      <c r="D29" s="9" t="str" cm="1">
        <f t="array" ref="D29:F29">IFERROR(VLOOKUP(C29,[1]MA!$A$6:$D$26,{2,3,4},0),IFERROR(VLOOKUP(C29,[1]MO!$A$6:$D$26,{2,3,4},0),IFERROR(VLOOKUP(C29,[1]MQ!$A$6:$D$26,{2,3,4},0),IFERROR(VLOOKUP(C29,'Análisis de Auxiliares'!$A$8:$H$182,{2,5,8},0),{"No encontrado","X","X"}))))</f>
        <v>PEON</v>
      </c>
      <c r="E29" s="10" t="str">
        <v>JOR</v>
      </c>
      <c r="F29" s="9">
        <v>592.9</v>
      </c>
      <c r="G29" s="15">
        <v>1</v>
      </c>
      <c r="H29" s="9">
        <f t="shared" ref="H29:H40" si="2">G29*F29</f>
        <v>592.9</v>
      </c>
    </row>
    <row r="30" spans="1:8" x14ac:dyDescent="0.25">
      <c r="D30" s="9"/>
      <c r="E30" s="10"/>
      <c r="F30" s="9"/>
      <c r="G30" s="15"/>
      <c r="H30" s="9"/>
    </row>
    <row r="31" spans="1:8" x14ac:dyDescent="0.25">
      <c r="C31" s="11" t="str">
        <f>[1]k!$A$10</f>
        <v>HE001</v>
      </c>
      <c r="D31" s="12" t="str">
        <f>[1]k!$B$10</f>
        <v>HERRAMIENTA MENOR</v>
      </c>
      <c r="E31" s="13" t="s">
        <v>16</v>
      </c>
      <c r="F31" s="14">
        <f>SUM(H28:H29)</f>
        <v>592.9</v>
      </c>
      <c r="G31" s="16">
        <f>[1]k!$D$10</f>
        <v>0.03</v>
      </c>
      <c r="H31" s="12">
        <f>G31*F31</f>
        <v>17.786999999999999</v>
      </c>
    </row>
    <row r="32" spans="1:8" x14ac:dyDescent="0.25">
      <c r="C32" s="11" t="str">
        <f>[1]k!$A$11</f>
        <v>HE002</v>
      </c>
      <c r="D32" s="12" t="str">
        <f>[1]k!$B$11</f>
        <v>MANDO INTERMEDIO</v>
      </c>
      <c r="E32" s="13" t="s">
        <v>16</v>
      </c>
      <c r="F32" s="12">
        <f>F31</f>
        <v>592.9</v>
      </c>
      <c r="G32" s="16">
        <f>[1]k!$D$11</f>
        <v>0.1</v>
      </c>
      <c r="H32" s="12">
        <f>G32*F32</f>
        <v>59.29</v>
      </c>
    </row>
    <row r="33" spans="1:8" x14ac:dyDescent="0.25">
      <c r="C33" s="11" t="str">
        <f>[1]k!$A$12</f>
        <v>HE003</v>
      </c>
      <c r="D33" s="12" t="str">
        <f>[1]k!$B$12</f>
        <v>EQUIPO DE SEGURIDAD</v>
      </c>
      <c r="E33" s="13" t="s">
        <v>16</v>
      </c>
      <c r="F33" s="12">
        <f t="shared" ref="F33" si="3">F32</f>
        <v>592.9</v>
      </c>
      <c r="G33" s="16">
        <f>[1]k!$D$12</f>
        <v>0.01</v>
      </c>
      <c r="H33" s="12">
        <f>G33*F33</f>
        <v>5.9290000000000003</v>
      </c>
    </row>
    <row r="34" spans="1:8" x14ac:dyDescent="0.25">
      <c r="D34" s="9"/>
      <c r="E34" s="10"/>
      <c r="F34" s="9"/>
      <c r="G34" s="15"/>
      <c r="H34" s="9"/>
    </row>
    <row r="35" spans="1:8" x14ac:dyDescent="0.25">
      <c r="C35" s="1" t="s">
        <v>17</v>
      </c>
      <c r="D35" s="9" t="str" cm="1">
        <f t="array" ref="D35:F35">IFERROR(VLOOKUP(C35,[1]MA!$A$6:$D$26,{2,3,4},0),IFERROR(VLOOKUP(C35,[1]MO!$A$6:$D$26,{2,3,4},0),IFERROR(VLOOKUP(C35,[1]MQ!$A$6:$D$26,{2,3,4},0),IFERROR(VLOOKUP(C35,'Análisis de Auxiliares'!$A$8:$H$182,{2,5,8},0),{"No encontrado","X","X"}))))</f>
        <v>REVOLVEDORA 1 SACO</v>
      </c>
      <c r="E35" s="10" t="str">
        <v>Hr</v>
      </c>
      <c r="F35" s="9">
        <v>250</v>
      </c>
      <c r="G35" s="15">
        <v>1</v>
      </c>
      <c r="H35" s="9">
        <f t="shared" ref="H35:H46" si="4">G35*F35</f>
        <v>250</v>
      </c>
    </row>
    <row r="37" spans="1:8" s="6" customFormat="1" ht="47.45" customHeight="1" x14ac:dyDescent="0.25">
      <c r="A37" s="6" t="s">
        <v>21</v>
      </c>
      <c r="B37" s="6" t="s">
        <v>22</v>
      </c>
      <c r="E37" s="7" t="s">
        <v>11</v>
      </c>
      <c r="H37" s="8">
        <f>SUM(H38:H49)</f>
        <v>2408.9059999999999</v>
      </c>
    </row>
    <row r="38" spans="1:8" x14ac:dyDescent="0.25">
      <c r="C38" s="1" t="s">
        <v>12</v>
      </c>
      <c r="D38" s="9" t="str" cm="1">
        <f t="array" ref="D38:F38">IFERROR(VLOOKUP(C38,[1]MA!$A$6:$D$26,{2,3,4},0),IFERROR(VLOOKUP(C38,[1]MO!$A$6:$D$26,{2,3,4},0),IFERROR(VLOOKUP(C38,[1]MQ!$A$6:$D$26,{2,3,4},0),IFERROR(VLOOKUP(C38,'Análisis de Auxiliares'!$A$8:$H$182,{2,5,8},0),{"No encontrado","X","X"}))))</f>
        <v>CEMENTO GRIS EN SACO</v>
      </c>
      <c r="E38" s="10" t="str">
        <v>Ton</v>
      </c>
      <c r="F38" s="9">
        <v>2500</v>
      </c>
      <c r="G38" s="15">
        <v>0.32600000000000001</v>
      </c>
      <c r="H38" s="9">
        <f t="shared" ref="H38:H41" si="5">G38*F38</f>
        <v>815</v>
      </c>
    </row>
    <row r="39" spans="1:8" x14ac:dyDescent="0.25">
      <c r="C39" s="1" t="s">
        <v>20</v>
      </c>
      <c r="D39" s="9" t="str" cm="1">
        <f t="array" ref="D39:F39">IFERROR(VLOOKUP(C39,[1]MA!$A$6:$D$26,{2,3,4},0),IFERROR(VLOOKUP(C39,[1]MO!$A$6:$D$26,{2,3,4},0),IFERROR(VLOOKUP(C39,[1]MQ!$A$6:$D$26,{2,3,4},0),IFERROR(VLOOKUP(C39,'Análisis de Auxiliares'!$A$8:$H$182,{2,5,8},0),{"No encontrado","X","X"}))))</f>
        <v>GRAVA DE 3/4</v>
      </c>
      <c r="E39" s="10" t="str">
        <v>m3</v>
      </c>
      <c r="F39" s="9">
        <v>600</v>
      </c>
      <c r="G39" s="15">
        <v>0.65</v>
      </c>
      <c r="H39" s="9">
        <f t="shared" si="5"/>
        <v>390</v>
      </c>
    </row>
    <row r="40" spans="1:8" x14ac:dyDescent="0.25">
      <c r="C40" s="1" t="s">
        <v>13</v>
      </c>
      <c r="D40" s="9" t="str" cm="1">
        <f t="array" ref="D40:F40">IFERROR(VLOOKUP(C40,[1]MA!$A$6:$D$26,{2,3,4},0),IFERROR(VLOOKUP(C40,[1]MO!$A$6:$D$26,{2,3,4},0),IFERROR(VLOOKUP(C40,[1]MQ!$A$6:$D$26,{2,3,4},0),IFERROR(VLOOKUP(C40,'Análisis de Auxiliares'!$A$8:$H$182,{2,5,8},0),{"No encontrado","X","X"}))))</f>
        <v>ARENA DE RIO L.A.B. EN OBRA</v>
      </c>
      <c r="E40" s="10" t="str">
        <v>m3</v>
      </c>
      <c r="F40" s="9">
        <v>500</v>
      </c>
      <c r="G40" s="15">
        <v>0.53600000000000003</v>
      </c>
      <c r="H40" s="9">
        <f t="shared" si="5"/>
        <v>268</v>
      </c>
    </row>
    <row r="41" spans="1:8" x14ac:dyDescent="0.25">
      <c r="C41" s="1" t="s">
        <v>14</v>
      </c>
      <c r="D41" s="9" t="str" cm="1">
        <f t="array" ref="D41:F41">IFERROR(VLOOKUP(C41,[1]MA!$A$6:$D$26,{2,3,4},0),IFERROR(VLOOKUP(C41,[1]MO!$A$6:$D$26,{2,3,4},0),IFERROR(VLOOKUP(C41,[1]MQ!$A$6:$D$26,{2,3,4},0),IFERROR(VLOOKUP(C41,'Análisis de Auxiliares'!$A$8:$H$182,{2,5,8},0),{"No encontrado","X","X"}))))</f>
        <v>AGUA EN PIPA</v>
      </c>
      <c r="E41" s="10" t="str">
        <v>m3</v>
      </c>
      <c r="F41" s="9">
        <v>20</v>
      </c>
      <c r="G41" s="15">
        <v>0.5</v>
      </c>
      <c r="H41" s="9">
        <f t="shared" si="5"/>
        <v>10</v>
      </c>
    </row>
    <row r="42" spans="1:8" x14ac:dyDescent="0.25">
      <c r="D42" s="9"/>
      <c r="E42" s="10"/>
      <c r="F42" s="9"/>
      <c r="G42" s="15"/>
      <c r="H42" s="9"/>
    </row>
    <row r="43" spans="1:8" x14ac:dyDescent="0.25">
      <c r="C43" s="1" t="s">
        <v>15</v>
      </c>
      <c r="D43" s="9" t="str" cm="1">
        <f t="array" ref="D43:F43">IFERROR(VLOOKUP(C43,[1]MA!$A$6:$D$26,{2,3,4},0),IFERROR(VLOOKUP(C43,[1]MO!$A$6:$D$26,{2,3,4},0),IFERROR(VLOOKUP(C43,[1]MQ!$A$6:$D$26,{2,3,4},0),IFERROR(VLOOKUP(C43,'Análisis de Auxiliares'!$A$8:$H$182,{2,5,8},0),{"No encontrado","X","X"}))))</f>
        <v>PEON</v>
      </c>
      <c r="E43" s="10" t="str">
        <v>JOR</v>
      </c>
      <c r="F43" s="9">
        <v>592.9</v>
      </c>
      <c r="G43" s="15">
        <v>1</v>
      </c>
      <c r="H43" s="9">
        <f t="shared" ref="H43" si="6">G43*F43</f>
        <v>592.9</v>
      </c>
    </row>
    <row r="44" spans="1:8" x14ac:dyDescent="0.25">
      <c r="D44" s="9"/>
      <c r="E44" s="10"/>
      <c r="F44" s="9"/>
      <c r="G44" s="15"/>
      <c r="H44" s="9"/>
    </row>
    <row r="45" spans="1:8" x14ac:dyDescent="0.25">
      <c r="C45" s="11" t="str">
        <f>[1]k!$A$10</f>
        <v>HE001</v>
      </c>
      <c r="D45" s="12" t="str">
        <f>[1]k!$B$10</f>
        <v>HERRAMIENTA MENOR</v>
      </c>
      <c r="E45" s="13" t="s">
        <v>16</v>
      </c>
      <c r="F45" s="14">
        <f>SUM(H42:H43)</f>
        <v>592.9</v>
      </c>
      <c r="G45" s="16">
        <f>[1]k!$D$10</f>
        <v>0.03</v>
      </c>
      <c r="H45" s="12">
        <f>G45*F45</f>
        <v>17.786999999999999</v>
      </c>
    </row>
    <row r="46" spans="1:8" x14ac:dyDescent="0.25">
      <c r="C46" s="11" t="str">
        <f>[1]k!$A$11</f>
        <v>HE002</v>
      </c>
      <c r="D46" s="12" t="str">
        <f>[1]k!$B$11</f>
        <v>MANDO INTERMEDIO</v>
      </c>
      <c r="E46" s="13" t="s">
        <v>16</v>
      </c>
      <c r="F46" s="12">
        <f>F45</f>
        <v>592.9</v>
      </c>
      <c r="G46" s="16">
        <f>[1]k!$D$11</f>
        <v>0.1</v>
      </c>
      <c r="H46" s="12">
        <f>G46*F46</f>
        <v>59.29</v>
      </c>
    </row>
    <row r="47" spans="1:8" x14ac:dyDescent="0.25">
      <c r="C47" s="11" t="str">
        <f>[1]k!$A$12</f>
        <v>HE003</v>
      </c>
      <c r="D47" s="12" t="str">
        <f>[1]k!$B$12</f>
        <v>EQUIPO DE SEGURIDAD</v>
      </c>
      <c r="E47" s="13" t="s">
        <v>16</v>
      </c>
      <c r="F47" s="12">
        <f t="shared" ref="F47" si="7">F46</f>
        <v>592.9</v>
      </c>
      <c r="G47" s="16">
        <f>[1]k!$D$12</f>
        <v>0.01</v>
      </c>
      <c r="H47" s="12">
        <f>G47*F47</f>
        <v>5.9290000000000003</v>
      </c>
    </row>
    <row r="48" spans="1:8" x14ac:dyDescent="0.25">
      <c r="D48" s="9"/>
      <c r="E48" s="10"/>
      <c r="F48" s="9"/>
      <c r="G48" s="15"/>
      <c r="H48" s="9"/>
    </row>
    <row r="49" spans="1:8" x14ac:dyDescent="0.25">
      <c r="C49" s="1" t="s">
        <v>17</v>
      </c>
      <c r="D49" s="9" t="str" cm="1">
        <f t="array" ref="D49:F49">IFERROR(VLOOKUP(C49,[1]MA!$A$6:$D$26,{2,3,4},0),IFERROR(VLOOKUP(C49,[1]MO!$A$6:$D$26,{2,3,4},0),IFERROR(VLOOKUP(C49,[1]MQ!$A$6:$D$26,{2,3,4},0),IFERROR(VLOOKUP(C49,'Análisis de Auxiliares'!$A$8:$H$182,{2,5,8},0),{"No encontrado","X","X"}))))</f>
        <v>REVOLVEDORA 1 SACO</v>
      </c>
      <c r="E49" s="10" t="str">
        <v>Hr</v>
      </c>
      <c r="F49" s="9">
        <v>250</v>
      </c>
      <c r="G49" s="15">
        <v>1</v>
      </c>
      <c r="H49" s="9">
        <f t="shared" ref="H49" si="8">G49*F49</f>
        <v>250</v>
      </c>
    </row>
    <row r="51" spans="1:8" s="6" customFormat="1" ht="47.45" customHeight="1" x14ac:dyDescent="0.25">
      <c r="A51" s="6" t="s">
        <v>23</v>
      </c>
      <c r="B51" s="6" t="s">
        <v>24</v>
      </c>
      <c r="E51" s="7" t="s">
        <v>11</v>
      </c>
      <c r="H51" s="8">
        <f>SUM(H52:H60)</f>
        <v>33.193297999999999</v>
      </c>
    </row>
    <row r="52" spans="1:8" x14ac:dyDescent="0.25">
      <c r="C52" s="1" t="s">
        <v>25</v>
      </c>
      <c r="D52" s="9" t="str" cm="1">
        <f t="array" ref="D52:F52">IFERROR(VLOOKUP(C52,[1]MA!$A$6:$D$26,{2,3,4},0),IFERROR(VLOOKUP(C52,[1]MO!$A$6:$D$26,{2,3,4},0),IFERROR(VLOOKUP(C52,[1]MQ!$A$6:$D$26,{2,3,4},0),IFERROR(VLOOKUP(C52,'Análisis de Auxiliares'!$A$8:$H$182,{2,5,8},0),{"No encontrado","X","X"}))))</f>
        <v>AGUA EN PIPA</v>
      </c>
      <c r="E52" s="10" t="str">
        <v>m3</v>
      </c>
      <c r="F52" s="9">
        <v>20</v>
      </c>
      <c r="G52" s="1">
        <v>1.05</v>
      </c>
      <c r="H52" s="9">
        <f t="shared" ref="H52" si="9">G52*F52</f>
        <v>21</v>
      </c>
    </row>
    <row r="53" spans="1:8" x14ac:dyDescent="0.25">
      <c r="D53" s="9"/>
      <c r="E53" s="10"/>
      <c r="F53" s="9"/>
      <c r="H53" s="9"/>
    </row>
    <row r="54" spans="1:8" x14ac:dyDescent="0.25">
      <c r="C54" s="1" t="s">
        <v>26</v>
      </c>
      <c r="D54" s="9" t="str" cm="1">
        <f t="array" ref="D54:F54">IFERROR(VLOOKUP(C54,[1]MA!$A$6:$D$26,{2,3,4},0),IFERROR(VLOOKUP(C54,[1]MO!$A$6:$D$26,{2,3,4},0),IFERROR(VLOOKUP(C54,[1]MQ!$A$6:$D$26,{2,3,4},0),IFERROR(VLOOKUP(C54,'Análisis de Auxiliares'!$A$8:$H$182,{2,5,8},0),{"No encontrado","X","X"}))))</f>
        <v>CHOFER DE CAMION</v>
      </c>
      <c r="E54" s="10" t="str">
        <v>JOR</v>
      </c>
      <c r="F54" s="9">
        <v>762.57</v>
      </c>
      <c r="G54" s="1">
        <v>0.01</v>
      </c>
      <c r="H54" s="9">
        <f t="shared" ref="H54:H56" si="10">G54*F54</f>
        <v>7.625700000000001</v>
      </c>
    </row>
    <row r="55" spans="1:8" x14ac:dyDescent="0.25">
      <c r="D55" s="9"/>
      <c r="E55" s="10"/>
    </row>
    <row r="56" spans="1:8" x14ac:dyDescent="0.25">
      <c r="C56" s="1" t="s">
        <v>27</v>
      </c>
      <c r="D56" s="9" t="str" cm="1">
        <f t="array" ref="D56:F56">IFERROR(VLOOKUP(C56,[1]MA!$A$6:$D$26,{2,3,4},0),IFERROR(VLOOKUP(C56,[1]MO!$A$6:$D$26,{2,3,4},0),IFERROR(VLOOKUP(C56,[1]MQ!$A$6:$D$26,{2,3,4},0),IFERROR(VLOOKUP(C56,'Análisis de Auxiliares'!$A$8:$H$182,{2,5,8},0),{"No encontrado","X","X"}))))</f>
        <v>PIPA DE AGUA</v>
      </c>
      <c r="E56" s="10" t="str">
        <v>Hr</v>
      </c>
      <c r="F56" s="1">
        <v>350</v>
      </c>
      <c r="G56" s="1">
        <v>0.01</v>
      </c>
      <c r="H56" s="9">
        <f t="shared" ref="H56:H58" si="11">G56*F56</f>
        <v>3.5</v>
      </c>
    </row>
    <row r="57" spans="1:8" x14ac:dyDescent="0.25">
      <c r="D57" s="9"/>
      <c r="E57" s="10"/>
    </row>
    <row r="58" spans="1:8" x14ac:dyDescent="0.25">
      <c r="C58" s="11" t="str">
        <f>[1]k!$A$10</f>
        <v>HE001</v>
      </c>
      <c r="D58" s="12" t="str">
        <f>[1]k!$B$10</f>
        <v>HERRAMIENTA MENOR</v>
      </c>
      <c r="E58" s="13" t="s">
        <v>16</v>
      </c>
      <c r="F58" s="14">
        <f>SUM(H54:H54)</f>
        <v>7.625700000000001</v>
      </c>
      <c r="G58" s="12">
        <f>[1]k!$D$10</f>
        <v>0.03</v>
      </c>
      <c r="H58" s="12">
        <f>G58*F58</f>
        <v>0.22877100000000003</v>
      </c>
    </row>
    <row r="59" spans="1:8" x14ac:dyDescent="0.25">
      <c r="C59" s="11" t="str">
        <f>[1]k!$A$11</f>
        <v>HE002</v>
      </c>
      <c r="D59" s="12" t="str">
        <f>[1]k!$B$11</f>
        <v>MANDO INTERMEDIO</v>
      </c>
      <c r="E59" s="13" t="s">
        <v>16</v>
      </c>
      <c r="F59" s="12">
        <f>F58</f>
        <v>7.625700000000001</v>
      </c>
      <c r="G59" s="12">
        <f>[1]k!$D$11</f>
        <v>0.1</v>
      </c>
      <c r="H59" s="12">
        <f>G59*F59</f>
        <v>0.76257000000000019</v>
      </c>
    </row>
    <row r="60" spans="1:8" x14ac:dyDescent="0.25">
      <c r="C60" s="11" t="str">
        <f>[1]k!$A$12</f>
        <v>HE003</v>
      </c>
      <c r="D60" s="12" t="str">
        <f>[1]k!$B$12</f>
        <v>EQUIPO DE SEGURIDAD</v>
      </c>
      <c r="E60" s="13" t="s">
        <v>16</v>
      </c>
      <c r="F60" s="12">
        <f t="shared" ref="F60" si="12">F59</f>
        <v>7.625700000000001</v>
      </c>
      <c r="G60" s="12">
        <f>[1]k!$D$12</f>
        <v>0.01</v>
      </c>
      <c r="H60" s="12">
        <f>G60*F60</f>
        <v>7.6257000000000005E-2</v>
      </c>
    </row>
    <row r="62" spans="1:8" x14ac:dyDescent="0.25">
      <c r="A62" s="6" t="s">
        <v>28</v>
      </c>
      <c r="B62" s="6" t="s">
        <v>29</v>
      </c>
      <c r="C62" s="6"/>
      <c r="D62" s="6"/>
      <c r="E62" s="7" t="s">
        <v>30</v>
      </c>
      <c r="F62" s="6"/>
      <c r="G62" s="6"/>
      <c r="H62" s="8">
        <f>SUM(H63:H73)</f>
        <v>404.08831999999995</v>
      </c>
    </row>
    <row r="63" spans="1:8" x14ac:dyDescent="0.25">
      <c r="C63" s="1" t="s">
        <v>31</v>
      </c>
      <c r="D63" s="9" t="str" cm="1">
        <f t="array" ref="D63:F63">IFERROR(VLOOKUP(C63,[1]MA!$A$6:$D$26,{2,3,4},0),IFERROR(VLOOKUP(C63,[1]MO!$A$6:$D$26,{2,3,4},0),IFERROR(VLOOKUP(C63,[1]MQ!$A$6:$D$26,{2,3,4},0),IFERROR(VLOOKUP(C63,'Análisis de Auxiliares'!$A$8:$H$182,{2,5,8},0),{"No encontrado","X","X"}))))</f>
        <v>MADERA DE PINO DE TERCERA</v>
      </c>
      <c r="E63" s="10" t="str">
        <v>Pt</v>
      </c>
      <c r="F63" s="9">
        <v>10</v>
      </c>
      <c r="G63" s="1">
        <f>2.2*1.25</f>
        <v>2.75</v>
      </c>
      <c r="H63" s="9">
        <f t="shared" ref="H63:H69" si="13">G63*F63</f>
        <v>27.5</v>
      </c>
    </row>
    <row r="64" spans="1:8" x14ac:dyDescent="0.25">
      <c r="C64" s="1" t="s">
        <v>32</v>
      </c>
      <c r="D64" s="9" t="str" cm="1">
        <f t="array" ref="D64:F64">IFERROR(VLOOKUP(C64,[1]MA!$A$6:$D$26,{2,3,4},0),IFERROR(VLOOKUP(C64,[1]MO!$A$6:$D$26,{2,3,4},0),IFERROR(VLOOKUP(C64,[1]MQ!$A$6:$D$26,{2,3,4},0),IFERROR(VLOOKUP(C64,'Análisis de Auxiliares'!$A$8:$H$182,{2,5,8},0),{"No encontrado","X","X"}))))</f>
        <v>CLAVO</v>
      </c>
      <c r="E64" s="10" t="str">
        <v>Kg</v>
      </c>
      <c r="F64" s="9">
        <v>36</v>
      </c>
      <c r="G64" s="1">
        <v>0.1</v>
      </c>
      <c r="H64" s="9">
        <f t="shared" si="13"/>
        <v>3.6</v>
      </c>
    </row>
    <row r="65" spans="3:8" x14ac:dyDescent="0.25">
      <c r="C65" s="1" t="s">
        <v>33</v>
      </c>
      <c r="D65" s="9" t="str" cm="1">
        <f t="array" ref="D65:F65">IFERROR(VLOOKUP(C65,[1]MA!$A$6:$D$26,{2,3,4},0),IFERROR(VLOOKUP(C65,[1]MO!$A$6:$D$26,{2,3,4},0),IFERROR(VLOOKUP(C65,[1]MQ!$A$6:$D$26,{2,3,4},0),IFERROR(VLOOKUP(C65,'Análisis de Auxiliares'!$A$8:$H$182,{2,5,8},0),{"No encontrado","X","X"}))))</f>
        <v>ALAMBRE RECOCIDO</v>
      </c>
      <c r="E65" s="10" t="str">
        <v>Kg</v>
      </c>
      <c r="F65" s="9">
        <v>22</v>
      </c>
      <c r="G65" s="1">
        <v>0.5</v>
      </c>
      <c r="H65" s="9">
        <f t="shared" si="13"/>
        <v>11</v>
      </c>
    </row>
    <row r="66" spans="3:8" x14ac:dyDescent="0.25">
      <c r="C66" s="1" t="s">
        <v>34</v>
      </c>
      <c r="D66" s="9" t="str" cm="1">
        <f t="array" ref="D66:F66">IFERROR(VLOOKUP(C66,[1]MA!$A$6:$D$26,{2,3,4},0),IFERROR(VLOOKUP(C66,[1]MO!$A$6:$D$26,{2,3,4},0),IFERROR(VLOOKUP(C66,[1]MQ!$A$6:$D$26,{2,3,4},0),IFERROR(VLOOKUP(C66,'Análisis de Auxiliares'!$A$8:$H$182,{2,5,8},0),{"No encontrado","X","X"}))))</f>
        <v>DESMOLDANTE</v>
      </c>
      <c r="E66" s="10" t="str">
        <v>Lt</v>
      </c>
      <c r="F66" s="9">
        <v>97.73</v>
      </c>
      <c r="G66" s="1">
        <v>0.2</v>
      </c>
      <c r="H66" s="9">
        <f t="shared" si="13"/>
        <v>19.546000000000003</v>
      </c>
    </row>
    <row r="67" spans="3:8" x14ac:dyDescent="0.25">
      <c r="D67" s="9"/>
      <c r="E67" s="10"/>
      <c r="F67" s="9"/>
      <c r="H67" s="9"/>
    </row>
    <row r="68" spans="3:8" x14ac:dyDescent="0.25">
      <c r="C68" s="1" t="s">
        <v>35</v>
      </c>
      <c r="D68" s="9" t="str" cm="1">
        <f t="array" ref="D68:F68">IFERROR(VLOOKUP(C68,[1]MA!$A$6:$D$26,{2,3,4},0),IFERROR(VLOOKUP(C68,[1]MO!$A$6:$D$26,{2,3,4},0),IFERROR(VLOOKUP(C68,[1]MQ!$A$6:$D$26,{2,3,4},0),IFERROR(VLOOKUP(C68,'Análisis de Auxiliares'!$A$8:$H$182,{2,5,8},0),{"No encontrado","X","X"}))))</f>
        <v>CARPINTERO DE OBRA NEGRA, OFICIAL</v>
      </c>
      <c r="E68" s="10" t="str">
        <v>JOR</v>
      </c>
      <c r="F68" s="9">
        <v>881.24</v>
      </c>
      <c r="G68" s="1">
        <v>0.2</v>
      </c>
      <c r="H68" s="9">
        <f t="shared" ref="H68:H69" si="14">G68*F68</f>
        <v>176.24800000000002</v>
      </c>
    </row>
    <row r="69" spans="3:8" x14ac:dyDescent="0.25">
      <c r="C69" s="1" t="s">
        <v>36</v>
      </c>
      <c r="D69" s="9" t="str" cm="1">
        <f t="array" ref="D69:F69">IFERROR(VLOOKUP(C69,[1]MA!$A$6:$D$26,{2,3,4},0),IFERROR(VLOOKUP(C69,[1]MO!$A$6:$D$26,{2,3,4},0),IFERROR(VLOOKUP(C69,[1]MQ!$A$6:$D$26,{2,3,4},0),IFERROR(VLOOKUP(C69,'Análisis de Auxiliares'!$A$8:$H$182,{2,5,8},0),{"No encontrado","X","X"}))))</f>
        <v xml:space="preserve">AYUDANTE GENERAL </v>
      </c>
      <c r="E69" s="10" t="str">
        <v>JOR</v>
      </c>
      <c r="F69" s="9">
        <v>620.70000000000005</v>
      </c>
      <c r="G69" s="1">
        <v>0.2</v>
      </c>
      <c r="H69" s="9">
        <f t="shared" si="14"/>
        <v>124.14000000000001</v>
      </c>
    </row>
    <row r="70" spans="3:8" x14ac:dyDescent="0.25">
      <c r="D70" s="9"/>
      <c r="E70" s="10"/>
    </row>
    <row r="71" spans="3:8" x14ac:dyDescent="0.25">
      <c r="C71" s="11" t="str">
        <f>[1]k!$A$10</f>
        <v>HE001</v>
      </c>
      <c r="D71" s="12" t="str">
        <f>[1]k!$B$10</f>
        <v>HERRAMIENTA MENOR</v>
      </c>
      <c r="E71" s="13" t="s">
        <v>16</v>
      </c>
      <c r="F71" s="14">
        <f>SUM(H68:H69)</f>
        <v>300.38800000000003</v>
      </c>
      <c r="G71" s="12">
        <f>[1]k!$D$10</f>
        <v>0.03</v>
      </c>
      <c r="H71" s="12">
        <f>G71*F71</f>
        <v>9.0116399999999999</v>
      </c>
    </row>
    <row r="72" spans="3:8" x14ac:dyDescent="0.25">
      <c r="C72" s="11" t="str">
        <f>[1]k!$A$11</f>
        <v>HE002</v>
      </c>
      <c r="D72" s="12" t="str">
        <f>[1]k!$B$11</f>
        <v>MANDO INTERMEDIO</v>
      </c>
      <c r="E72" s="13" t="s">
        <v>16</v>
      </c>
      <c r="F72" s="12">
        <f>F71</f>
        <v>300.38800000000003</v>
      </c>
      <c r="G72" s="12">
        <f>[1]k!$D$11</f>
        <v>0.1</v>
      </c>
      <c r="H72" s="12">
        <f>G72*F72</f>
        <v>30.038800000000005</v>
      </c>
    </row>
    <row r="73" spans="3:8" x14ac:dyDescent="0.25">
      <c r="C73" s="11" t="str">
        <f>[1]k!$A$12</f>
        <v>HE003</v>
      </c>
      <c r="D73" s="12" t="str">
        <f>[1]k!$B$12</f>
        <v>EQUIPO DE SEGURIDAD</v>
      </c>
      <c r="E73" s="13" t="s">
        <v>16</v>
      </c>
      <c r="F73" s="12">
        <f t="shared" ref="F73" si="15">F72</f>
        <v>300.38800000000003</v>
      </c>
      <c r="G73" s="12">
        <f>[1]k!$D$12</f>
        <v>0.01</v>
      </c>
      <c r="H73" s="12">
        <f>G73*F73</f>
        <v>3.0038800000000005</v>
      </c>
    </row>
    <row r="182" spans="1:5" x14ac:dyDescent="0.25">
      <c r="A182" s="17" t="s">
        <v>37</v>
      </c>
      <c r="B182" s="17"/>
      <c r="C182" s="17"/>
      <c r="D182" s="17"/>
      <c r="E182" s="1"/>
    </row>
  </sheetData>
  <mergeCells count="3">
    <mergeCell ref="C3:I3"/>
    <mergeCell ref="C4:I4"/>
    <mergeCell ref="C5:I5"/>
  </mergeCells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Análisis de Auxiliares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Madera</dc:creator>
  <cp:lastModifiedBy>Ing. Madera</cp:lastModifiedBy>
  <dcterms:created xsi:type="dcterms:W3CDTF">2024-10-08T06:42:42Z</dcterms:created>
  <dcterms:modified xsi:type="dcterms:W3CDTF">2024-10-08T06:44:28Z</dcterms:modified>
</cp:coreProperties>
</file>