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"/>
    </mc:Choice>
  </mc:AlternateContent>
  <xr:revisionPtr revIDLastSave="0" documentId="13_ncr:1_{17D08BDB-C4C3-4F7D-96FD-A1B22DAEF9D1}" xr6:coauthVersionLast="47" xr6:coauthVersionMax="47" xr10:uidLastSave="{00000000-0000-0000-0000-000000000000}"/>
  <bookViews>
    <workbookView xWindow="-108" yWindow="-108" windowWidth="23256" windowHeight="13176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AI3" i="1"/>
  <c r="AJ10" i="1" l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<sst xmlns="http://schemas.openxmlformats.org/spreadsheetml/2006/main" count="105" uniqueCount="89">
  <si>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</si>
  <si>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</si>
  <si>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</si>
  <si>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</si>
  <si>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</si>
  <si>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</si>
  <si>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</si>
  <si>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</si>
  <si>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</si>
  <si>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</si>
  <si>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</si>
  <si>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</si>
  <si>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</si>
  <si>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</si>
  <si>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</si>
  <si>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</si>
  <si>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</si>
  <si>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</si>
  <si>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</si>
  <si>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</si>
  <si>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</si>
  <si>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</si>
  <si>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</si>
  <si>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</si>
  <si>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</si>
  <si>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</si>
  <si>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</si>
  <si>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</si>
  <si>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</si>
  <si>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</si>
  <si>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</si>
  <si>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</si>
  <si>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</si>
  <si>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</si>
  <si>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</si>
  <si>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</si>
  <si>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</si>
  <si>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</si>
  <si>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</si>
  <si>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</si>
  <si>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</si>
  <si>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</si>
  <si>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</si>
  <si>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</si>
  <si>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</si>
  <si>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</si>
  <si>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</si>
  <si>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</si>
  <si>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</si>
  <si>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</si>
  <si>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</si>
  <si>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</si>
  <si>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</si>
  <si>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</si>
  <si>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</si>
  <si>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</si>
  <si>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</si>
  <si>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</si>
  <si>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</si>
  <si>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</si>
  <si>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</si>
  <si>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</si>
  <si>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</si>
  <si>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</si>
  <si>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</si>
  <si>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</si>
  <si>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</si>
  <si>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</si>
  <si>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</si>
  <si>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</si>
  <si>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</si>
  <si>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</si>
  <si>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</si>
  <si>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</si>
  <si>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</si>
  <si>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</si>
  <si>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</si>
  <si>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</si>
  <si>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</si>
  <si>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</si>
  <si>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</si>
  <si>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</si>
  <si>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</si>
  <si>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</si>
  <si>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</si>
  <si>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</si>
  <si>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</si>
  <si>
    <t>PRECIO VIBRADOR PARA CONCRETO HUSKY 6.5 HP $6989.00 (MERCADO LIBRE)</t>
  </si>
  <si>
    <t>PRECIO REVOLVEDORA 1 SACO CIPSA $38990.00 (MERCADO LIBRE)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</si>
</sst>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K13"/>
  <sheetViews>
    <sheetView tabSelected="1" workbookViewId="0">
      <selection activeCell="AJ15" sqref="AJ15"/>
    </sheetView>
  </sheetViews>
  <sheetFormatPr baseColWidth="10" defaultColWidth="11.21875" defaultRowHeight="14.4" x14ac:dyDescent="0.3"/>
  <cols>
    <col min="1" max="1" width="11.21875" style="1"/>
    <col min="2" max="2" width="24.109375" style="1" bestFit="1" customWidth="1"/>
    <col min="3" max="4" width="11.21875" style="1"/>
    <col min="5" max="5" width="14" style="1" customWidth="1"/>
    <col min="6" max="16384" width="11.21875" style="1"/>
  </cols>
  <sheetData>
    <row r="1" spans="1:37" x14ac:dyDescent="0.3">
      <c r="Q1" s="1" t="s">
        <v>32</v>
      </c>
      <c r="R1" s="17">
        <v>21.02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670.74</v>
      </c>
    </row>
    <row r="2" spans="1:37" x14ac:dyDescent="0.3">
      <c r="D2" s="7" t="s">
        <v>67</v>
      </c>
      <c r="Q2" s="1" t="s">
        <v>34</v>
      </c>
      <c r="R2" s="17">
        <v>22.06</v>
      </c>
      <c r="S2" s="1" t="s">
        <v>33</v>
      </c>
      <c r="AF2" s="4" t="s">
        <v>77</v>
      </c>
      <c r="AG2" s="1" t="s">
        <v>72</v>
      </c>
      <c r="AI2" s="17">
        <v>824.19</v>
      </c>
    </row>
    <row r="3" spans="1:37" x14ac:dyDescent="0.3">
      <c r="B3" s="7"/>
      <c r="R3" s="17"/>
      <c r="AF3" s="4" t="s">
        <v>78</v>
      </c>
      <c r="AG3" s="1" t="s">
        <v>73</v>
      </c>
      <c r="AI3" s="17">
        <f>AI1+AI2</f>
        <v>1494.93</v>
      </c>
    </row>
    <row r="4" spans="1:37" x14ac:dyDescent="0.3">
      <c r="B4" s="7"/>
      <c r="R4" s="17"/>
      <c r="AF4" s="4" t="s">
        <v>80</v>
      </c>
      <c r="AG4" s="1" t="s">
        <v>74</v>
      </c>
      <c r="AI4" s="17">
        <v>1069.9000000000001</v>
      </c>
    </row>
    <row r="5" spans="1:37" x14ac:dyDescent="0.3">
      <c r="B5" s="7"/>
      <c r="R5" s="17"/>
      <c r="AF5" s="4" t="s">
        <v>79</v>
      </c>
      <c r="AG5" s="1" t="s">
        <v>75</v>
      </c>
      <c r="AI5" s="17">
        <v>1336.18</v>
      </c>
    </row>
    <row r="7" spans="1:37" x14ac:dyDescent="0.3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7" s="3" customFormat="1" ht="48.6" thickBot="1" x14ac:dyDescent="0.35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7" x14ac:dyDescent="0.3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13.432218750000001</v>
      </c>
      <c r="E9" s="17">
        <v>6025</v>
      </c>
      <c r="F9" s="18">
        <v>0.1</v>
      </c>
      <c r="G9" s="17">
        <f>E9*F9</f>
        <v>602.5</v>
      </c>
      <c r="H9" s="19">
        <v>10000</v>
      </c>
      <c r="I9" s="7">
        <f>(E9-G9)/H9</f>
        <v>0.54225000000000001</v>
      </c>
      <c r="J9" s="19">
        <v>2000</v>
      </c>
      <c r="K9" s="20">
        <v>0.15740000000000001</v>
      </c>
      <c r="L9" s="7">
        <f>(E9+G9)/2/J9</f>
        <v>1.6568750000000001</v>
      </c>
      <c r="M9" s="6">
        <v>0.05</v>
      </c>
      <c r="N9" s="7">
        <f>(E9+G9)*M9/2/J9</f>
        <v>8.2843749999999994E-2</v>
      </c>
      <c r="O9" s="1">
        <v>1</v>
      </c>
      <c r="P9" s="7">
        <f>O9*I9</f>
        <v>0.54225000000000001</v>
      </c>
      <c r="Q9" s="4" t="s">
        <v>32</v>
      </c>
      <c r="R9" s="1">
        <f>VLOOKUP(Q9,$Q$1:$R$2,2,0)</f>
        <v>21.02</v>
      </c>
      <c r="S9" s="17">
        <v>0.4</v>
      </c>
      <c r="T9" s="7">
        <f>R9*S9</f>
        <v>8.4079999999999995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670.74</v>
      </c>
      <c r="AI9" s="24"/>
      <c r="AJ9" s="7">
        <f>IF(AI9=0,0,AH9/AI9)</f>
        <v>0</v>
      </c>
      <c r="AK9" s="1" t="s">
        <v>87</v>
      </c>
    </row>
    <row r="10" spans="1:37" x14ac:dyDescent="0.3">
      <c r="A10" s="1" t="s">
        <v>2</v>
      </c>
      <c r="B10" s="1" t="s">
        <v>3</v>
      </c>
      <c r="C10" s="1" t="s">
        <v>7</v>
      </c>
      <c r="D10" s="7">
        <f t="shared" si="0"/>
        <v>55.831175053879313</v>
      </c>
      <c r="E10" s="17">
        <v>33612.07</v>
      </c>
      <c r="F10" s="18">
        <v>0.1</v>
      </c>
      <c r="G10" s="17">
        <f>E10*F10</f>
        <v>3361.2070000000003</v>
      </c>
      <c r="H10" s="19">
        <v>10000</v>
      </c>
      <c r="I10" s="7">
        <f>(E10-G10)/H10</f>
        <v>3.0250862999999999</v>
      </c>
      <c r="J10" s="19">
        <v>2000</v>
      </c>
      <c r="K10" s="20">
        <v>0.15740000000000001</v>
      </c>
      <c r="L10" s="7">
        <f>(E10+G10)/2/J10</f>
        <v>9.2433192500000008</v>
      </c>
      <c r="M10" s="6">
        <v>0.05</v>
      </c>
      <c r="N10" s="7">
        <f>(E10+G10)*M10/2/J10</f>
        <v>0.46216596250000003</v>
      </c>
      <c r="O10" s="1">
        <v>1</v>
      </c>
      <c r="P10" s="7">
        <f>O10*I10</f>
        <v>3.0250862999999999</v>
      </c>
      <c r="Q10" s="4" t="s">
        <v>32</v>
      </c>
      <c r="R10" s="1">
        <f>VLOOKUP(Q10,$Q$1:$R$2,2,0)</f>
        <v>21.02</v>
      </c>
      <c r="S10" s="17">
        <v>1.5</v>
      </c>
      <c r="T10" s="7">
        <f>R10*S10</f>
        <v>31.53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670.74</v>
      </c>
      <c r="AI10" s="24"/>
      <c r="AJ10" s="7">
        <f t="shared" ref="AJ10:AJ13" si="3">IF(AI10=0,0,AH10/AI10)</f>
        <v>0</v>
      </c>
      <c r="AK10" s="1" t="s">
        <v>88</v>
      </c>
    </row>
    <row r="11" spans="1:37" x14ac:dyDescent="0.3">
      <c r="A11" s="1" t="s">
        <v>63</v>
      </c>
      <c r="B11" s="1" t="s">
        <v>64</v>
      </c>
      <c r="C11" s="1" t="s">
        <v>7</v>
      </c>
      <c r="D11" s="7">
        <f t="shared" si="0"/>
        <v>869.20375000000013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22.06</v>
      </c>
      <c r="S11" s="1">
        <v>8</v>
      </c>
      <c r="T11" s="7">
        <f>R11*S11</f>
        <v>176.48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824.19</v>
      </c>
      <c r="AI11" s="23">
        <v>8</v>
      </c>
      <c r="AJ11" s="7">
        <f t="shared" si="3"/>
        <v>103.02375000000001</v>
      </c>
    </row>
    <row r="12" spans="1:37" x14ac:dyDescent="0.3">
      <c r="A12" s="1" t="s">
        <v>65</v>
      </c>
      <c r="B12" s="1" t="s">
        <v>66</v>
      </c>
      <c r="C12" s="1" t="s">
        <v>7</v>
      </c>
      <c r="D12" s="7">
        <f t="shared" si="0"/>
        <v>986.41750000000002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22.06</v>
      </c>
      <c r="S12" s="1">
        <v>8</v>
      </c>
      <c r="T12" s="7">
        <f>R12*S12</f>
        <v>176.48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1069.9000000000001</v>
      </c>
      <c r="AI12" s="23">
        <v>8</v>
      </c>
      <c r="AJ12" s="7">
        <f t="shared" si="3"/>
        <v>133.73750000000001</v>
      </c>
    </row>
    <row r="13" spans="1:37" x14ac:dyDescent="0.3">
      <c r="A13" s="1" t="s">
        <v>68</v>
      </c>
      <c r="B13" s="1" t="s">
        <v>69</v>
      </c>
      <c r="C13" s="1" t="s">
        <v>7</v>
      </c>
      <c r="D13" s="7">
        <f>I13+L13+N13+P13+T13+U13+Z13+AC13+AF13+AJ13</f>
        <v>1081.44625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22.06</v>
      </c>
      <c r="S13" s="1">
        <v>8</v>
      </c>
      <c r="T13" s="7">
        <f>R13*S13</f>
        <v>176.48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1494.93</v>
      </c>
      <c r="AI13" s="23">
        <v>8</v>
      </c>
      <c r="AJ13" s="7">
        <f t="shared" si="3"/>
        <v>186.86625000000001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Juan Carlos Serrano Macias</cp:lastModifiedBy>
  <dcterms:created xsi:type="dcterms:W3CDTF">2024-09-16T22:41:39Z</dcterms:created>
  <dcterms:modified xsi:type="dcterms:W3CDTF">2024-10-10T02:56:07Z</dcterms:modified>
</cp:coreProperties>
</file>