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G10" i="1"/>
  <c r="G9" i="1"/>
  <c r="E10" i="1"/>
  <c r="E9" i="1"/>
  <c r="AI3" i="1"/>
  <c r="R2" i="1"/>
  <c r="R1" i="1"/>
  <c r="AJ10" i="1" l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D13" i="1" l="1"/>
  <c r="D11" i="1"/>
  <c r="D12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10" i="1" l="1"/>
  <c r="D9" i="1"/>
  <c r="P12" i="1"/>
  <c r="P11" i="1"/>
</calcChain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<sst xmlns="http://schemas.openxmlformats.org/spreadsheetml/2006/main" count="103" uniqueCount="87">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</sst>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zoomScale="80" zoomScaleNormal="80" workbookViewId="0">
      <selection activeCell="AA13" sqref="AA13"/>
    </sheetView>
  </sheetViews>
  <sheetFormatPr baseColWidth="10" defaultColWidth="11.25" defaultRowHeight="14.25"/>
  <cols>
    <col min="1" max="1" width="11.25" style="1"/>
    <col min="2" max="2" width="24.125" style="1" bestFit="1" customWidth="1"/>
    <col min="3" max="4" width="11.25" style="1"/>
    <col min="5" max="5" width="15.5" style="1" bestFit="1" customWidth="1"/>
    <col min="6" max="6" width="11.25" style="1"/>
    <col min="7" max="7" width="13.75" style="1" bestFit="1" customWidth="1"/>
    <col min="8" max="26" width="11.25" style="1"/>
    <col min="27" max="27" width="13.625" style="1" bestFit="1" customWidth="1"/>
    <col min="28" max="32" width="11.25" style="1"/>
    <col min="33" max="33" width="17.5" style="1" customWidth="1"/>
    <col min="34" max="34" width="10.875" style="1" bestFit="1" customWidth="1"/>
    <col min="35" max="16384" width="11.25" style="1"/>
  </cols>
  <sheetData>
    <row r="1" spans="1:36">
      <c r="Q1" s="1" t="s">
        <v>32</v>
      </c>
      <c r="R1" s="17">
        <f>25/1.16</f>
        <v>21.551724137931036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 ht="15">
      <c r="D2" s="7" t="s">
        <v>67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 ht="15">
      <c r="B3" s="7"/>
      <c r="R3" s="17"/>
      <c r="AF3" s="4" t="s">
        <v>78</v>
      </c>
      <c r="AG3" s="1" t="s">
        <v>73</v>
      </c>
      <c r="AI3" s="17">
        <f>AI1+AI2</f>
        <v>1489.56</v>
      </c>
    </row>
    <row r="4" spans="1:36" ht="15">
      <c r="B4" s="7"/>
      <c r="R4" s="17"/>
      <c r="AF4" s="4" t="s">
        <v>80</v>
      </c>
      <c r="AG4" s="1" t="s">
        <v>74</v>
      </c>
      <c r="AI4" s="17">
        <v>1075.6300000000001</v>
      </c>
    </row>
    <row r="5" spans="1:36" ht="15">
      <c r="B5" s="7"/>
      <c r="R5" s="17"/>
      <c r="AF5" s="4" t="s">
        <v>79</v>
      </c>
      <c r="AG5" s="1" t="s">
        <v>75</v>
      </c>
      <c r="AI5" s="17">
        <v>1214.53</v>
      </c>
    </row>
    <row r="7" spans="1:36" ht="15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8.75" thickBot="1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 ht="15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14.194477370689654</v>
      </c>
      <c r="E9" s="17">
        <f>8349/1.16</f>
        <v>7197.4137931034484</v>
      </c>
      <c r="F9" s="18">
        <v>0.1</v>
      </c>
      <c r="G9" s="17">
        <f>E9*F9</f>
        <v>719.74137931034488</v>
      </c>
      <c r="H9" s="19">
        <v>10000</v>
      </c>
      <c r="I9" s="7">
        <f>(E9-G9)/H9</f>
        <v>0.6477672413793103</v>
      </c>
      <c r="J9" s="19">
        <f>H9/5</f>
        <v>2000</v>
      </c>
      <c r="K9" s="20">
        <v>0.15740000000000001</v>
      </c>
      <c r="L9" s="7">
        <f>(E9+G9)/2/J9</f>
        <v>1.9792887931034484</v>
      </c>
      <c r="M9" s="6">
        <v>0.05</v>
      </c>
      <c r="N9" s="7">
        <f>(E9+G9)*M9/2/J9</f>
        <v>9.8964439655172431E-2</v>
      </c>
      <c r="O9" s="1">
        <v>1</v>
      </c>
      <c r="P9" s="7">
        <f>O9*I9</f>
        <v>0.6477672413793103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2.2000000000000002</v>
      </c>
      <c r="AA9" s="17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>
        <v>0</v>
      </c>
      <c r="AJ9" s="7">
        <f>IF(AI9=0,0,AH9/AI9)</f>
        <v>0</v>
      </c>
    </row>
    <row r="10" spans="1:36" ht="15">
      <c r="A10" s="1" t="s">
        <v>2</v>
      </c>
      <c r="B10" s="1" t="s">
        <v>3</v>
      </c>
      <c r="C10" s="1" t="s">
        <v>7</v>
      </c>
      <c r="D10" s="7">
        <f t="shared" si="0"/>
        <v>52.995949034482763</v>
      </c>
      <c r="E10" s="17">
        <f>30000/1.16</f>
        <v>25862.068965517243</v>
      </c>
      <c r="F10" s="18">
        <v>0.1</v>
      </c>
      <c r="G10" s="17">
        <f>E10*F10</f>
        <v>2586.2068965517246</v>
      </c>
      <c r="H10" s="19">
        <v>10000</v>
      </c>
      <c r="I10" s="7">
        <f>(E10-G10)/H10</f>
        <v>2.3275862068965516</v>
      </c>
      <c r="J10" s="19">
        <f>H10/5</f>
        <v>2000</v>
      </c>
      <c r="K10" s="20">
        <v>0.15740000000000001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1.5</v>
      </c>
      <c r="T10" s="7">
        <f>R10*S10</f>
        <v>32.327586206896555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8.25</v>
      </c>
      <c r="AA10" s="17">
        <v>1477.59</v>
      </c>
      <c r="AB10" s="19">
        <v>5000</v>
      </c>
      <c r="AC10" s="7">
        <f>IF(AB10&lt;&gt;0,AA10/AB10,0)</f>
        <v>0.295518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>
        <v>0</v>
      </c>
      <c r="AJ10" s="7">
        <f t="shared" ref="AJ10:AJ13" si="3">IF(AI10=0,0,AH10/AI10)</f>
        <v>0</v>
      </c>
    </row>
    <row r="11" spans="1:36" ht="15">
      <c r="A11" s="1" t="s">
        <v>63</v>
      </c>
      <c r="B11" s="1" t="s">
        <v>64</v>
      </c>
      <c r="C11" s="1" t="s">
        <v>7</v>
      </c>
      <c r="D11" s="7">
        <f t="shared" si="0"/>
        <v>872.97443965517255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0.15740000000000001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 ht="15">
      <c r="A12" s="1" t="s">
        <v>65</v>
      </c>
      <c r="B12" s="1" t="s">
        <v>66</v>
      </c>
      <c r="C12" s="1" t="s">
        <v>7</v>
      </c>
      <c r="D12" s="7">
        <f t="shared" si="0"/>
        <v>991.2744396551725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0.15740000000000001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1075.6300000000001</v>
      </c>
      <c r="AI12" s="23">
        <v>8</v>
      </c>
      <c r="AJ12" s="7">
        <f t="shared" si="3"/>
        <v>134.45375000000001</v>
      </c>
    </row>
    <row r="13" spans="1:36" ht="15">
      <c r="A13" s="1" t="s">
        <v>68</v>
      </c>
      <c r="B13" s="1" t="s">
        <v>69</v>
      </c>
      <c r="C13" s="1" t="s">
        <v>7</v>
      </c>
      <c r="D13" s="7">
        <f>I13+L13+N13+P13+T13+U13+Z13+AC13+AF13+AJ13</f>
        <v>1084.9156896551724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0.15740000000000001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8</v>
      </c>
      <c r="AJ13" s="7">
        <f t="shared" si="3"/>
        <v>186.19499999999999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ADMIN</cp:lastModifiedBy>
  <dcterms:created xsi:type="dcterms:W3CDTF">2024-09-16T22:41:39Z</dcterms:created>
  <dcterms:modified xsi:type="dcterms:W3CDTF">2024-10-05T15:52:04Z</dcterms:modified>
</cp:coreProperties>
</file>