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ESTRÍA\INGENIERÍA DE COSTOS\Sábado 5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3" i="1" l="1"/>
  <c r="AA10" i="1"/>
  <c r="K10" i="1"/>
  <c r="K9" i="1"/>
  <c r="G10" i="1"/>
  <c r="G9" i="1"/>
  <c r="E10" i="1"/>
  <c r="AI3" i="1"/>
  <c r="E9" i="1"/>
  <c r="R2" i="1" l="1"/>
  <c r="R1" i="1"/>
  <c r="AJ10" i="1" l="1"/>
  <c r="AJ9" i="1"/>
  <c r="AH10" i="1"/>
  <c r="AH11" i="1"/>
  <c r="AJ11" i="1" s="1"/>
  <c r="AH12" i="1"/>
  <c r="AJ12" i="1" s="1"/>
  <c r="AH13" i="1"/>
  <c r="AJ13" i="1" s="1"/>
  <c r="AH9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/>
  <c r="D13" i="1" l="1"/>
  <c r="D12" i="1"/>
  <c r="D11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9" i="1" l="1"/>
  <c r="D10" i="1"/>
  <c r="P12" i="1"/>
  <c r="P11" i="1"/>
</calcChain>
</file>

<file path=xl/comments1.xml><?xml version="1.0" encoding="utf-8"?>
<comments xmlns="http://schemas.openxmlformats.org/spreadsheetml/2006/main">
  <authors>
    <author>Amyndra</author>
  </authors>
  <commentList>
    <comment ref="R2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Entre 1.16 por el IVA</t>
        </r>
      </text>
    </comment>
    <comment ref="H9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Consideramos 200 horas al mes. Y consideraremos la vida útil fiscal de 5 años= 10,000 hrs</t>
        </r>
      </text>
    </comment>
    <comment ref="J9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Por costumbre</t>
        </r>
      </text>
    </comment>
    <comment ref="K9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EL TIIE (10.74%) + Los puntos de la banca (5)
</t>
        </r>
      </text>
    </comment>
    <comment ref="W9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No lleva cambio de aceite</t>
        </r>
      </text>
    </comment>
    <comment ref="AA9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no lleva llantas</t>
        </r>
      </text>
    </comment>
    <comment ref="AA10" authorId="0" shapeId="0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Lleva dos llantas menos IVA</t>
        </r>
      </text>
    </comment>
  </commentList>
</comments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<sst xmlns="http://schemas.openxmlformats.org/spreadsheetml/2006/main" count="103" uniqueCount="87">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</sst>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"/>
  <sheetViews>
    <sheetView tabSelected="1" topLeftCell="U1" workbookViewId="0">
      <selection activeCell="AF14" sqref="AF14"/>
    </sheetView>
  </sheetViews>
  <sheetFormatPr baseColWidth="10" defaultRowHeight="13.8"/>
  <cols>
    <col min="1" max="1" width="11.19921875" style="1"/>
    <col min="2" max="2" width="24.09765625" style="1" bestFit="1" customWidth="1"/>
    <col min="3" max="4" width="11.19921875" style="1"/>
    <col min="5" max="5" width="12.59765625" style="1" bestFit="1" customWidth="1"/>
    <col min="6" max="16384" width="11.19921875" style="1"/>
  </cols>
  <sheetData>
    <row r="1" spans="1:36">
      <c r="Q1" s="1" t="s">
        <v>32</v>
      </c>
      <c r="R1" s="17">
        <f>25/1.16</f>
        <v>21.551724137931036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>
      <c r="D2" s="7" t="s">
        <v>67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>
      <c r="B3" s="7"/>
      <c r="R3" s="17"/>
      <c r="AF3" s="4" t="s">
        <v>78</v>
      </c>
      <c r="AG3" s="1" t="s">
        <v>73</v>
      </c>
      <c r="AI3" s="17">
        <f>AI1+AI2</f>
        <v>1489.56</v>
      </c>
    </row>
    <row r="4" spans="1:36">
      <c r="B4" s="7"/>
      <c r="R4" s="17"/>
      <c r="AF4" s="4" t="s">
        <v>80</v>
      </c>
      <c r="AG4" s="1" t="s">
        <v>74</v>
      </c>
      <c r="AI4" s="17">
        <v>1075.6300000000001</v>
      </c>
    </row>
    <row r="5" spans="1:36">
      <c r="B5" s="7"/>
      <c r="R5" s="17"/>
      <c r="AF5" s="4" t="s">
        <v>79</v>
      </c>
      <c r="AG5" s="1" t="s">
        <v>75</v>
      </c>
      <c r="AI5" s="17">
        <v>1214.53</v>
      </c>
    </row>
    <row r="7" spans="1:36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6.2" thickBot="1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14.194477370689654</v>
      </c>
      <c r="E9" s="17">
        <f>8349/1.16</f>
        <v>7197.4137931034484</v>
      </c>
      <c r="F9" s="18">
        <v>0.1</v>
      </c>
      <c r="G9" s="17">
        <f>E9*F9</f>
        <v>719.74137931034488</v>
      </c>
      <c r="H9" s="19">
        <v>10000</v>
      </c>
      <c r="I9" s="7">
        <f>(E9-G9)/H9</f>
        <v>0.6477672413793103</v>
      </c>
      <c r="J9" s="19">
        <v>2000</v>
      </c>
      <c r="K9" s="20">
        <f>0.1074+0.05</f>
        <v>0.15739999999999998</v>
      </c>
      <c r="L9" s="7">
        <f>(E9+G9)/2/J9</f>
        <v>1.9792887931034484</v>
      </c>
      <c r="M9" s="6">
        <v>0.05</v>
      </c>
      <c r="N9" s="7">
        <f>(E9+G9)*M9/2/J9</f>
        <v>9.8964439655172431E-2</v>
      </c>
      <c r="O9" s="1">
        <v>1</v>
      </c>
      <c r="P9" s="7">
        <f>O9*I9</f>
        <v>0.6477672413793103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2.2000000000000002</v>
      </c>
      <c r="AA9" s="17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/>
      <c r="AJ9" s="7">
        <f>IF(AI9=0,0,AH9/AI9)</f>
        <v>0</v>
      </c>
    </row>
    <row r="10" spans="1:36">
      <c r="A10" s="1" t="s">
        <v>2</v>
      </c>
      <c r="B10" s="1" t="s">
        <v>3</v>
      </c>
      <c r="C10" s="1" t="s">
        <v>7</v>
      </c>
      <c r="D10" s="7">
        <f t="shared" si="0"/>
        <v>52.995948275862069</v>
      </c>
      <c r="E10" s="17">
        <f>30000/1.16</f>
        <v>25862.068965517243</v>
      </c>
      <c r="F10" s="18">
        <v>0.1</v>
      </c>
      <c r="G10" s="17">
        <f>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f>0.1074+0.05</f>
        <v>0.15739999999999998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1.5</v>
      </c>
      <c r="T10" s="7">
        <f>R10*S10</f>
        <v>32.327586206896555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8.25</v>
      </c>
      <c r="AA10" s="17">
        <f>(857*2)/1.16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/>
      <c r="AJ10" s="7">
        <f t="shared" ref="AJ10:AJ13" si="3">IF(AI10=0,0,AH10/AI10)</f>
        <v>0</v>
      </c>
    </row>
    <row r="11" spans="1:36">
      <c r="A11" s="1" t="s">
        <v>63</v>
      </c>
      <c r="B11" s="1" t="s">
        <v>64</v>
      </c>
      <c r="C11" s="1" t="s">
        <v>7</v>
      </c>
      <c r="D11" s="7">
        <f t="shared" si="0"/>
        <v>872.97443965517255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0.155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>
      <c r="A12" s="1" t="s">
        <v>65</v>
      </c>
      <c r="B12" s="1" t="s">
        <v>66</v>
      </c>
      <c r="C12" s="1" t="s">
        <v>7</v>
      </c>
      <c r="D12" s="7">
        <f t="shared" si="0"/>
        <v>991.2744396551725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0.155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1075.6300000000001</v>
      </c>
      <c r="AI12" s="23">
        <v>8</v>
      </c>
      <c r="AJ12" s="7">
        <f t="shared" si="3"/>
        <v>134.45375000000001</v>
      </c>
    </row>
    <row r="13" spans="1:36">
      <c r="A13" s="1" t="s">
        <v>68</v>
      </c>
      <c r="B13" s="1" t="s">
        <v>69</v>
      </c>
      <c r="C13" s="1" t="s">
        <v>7</v>
      </c>
      <c r="D13" s="7">
        <f>I13+L13+N13+P13+T13+U13+Z13+AC13+AF13+AJ13</f>
        <v>1084.9156896551724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0.155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8</v>
      </c>
      <c r="AJ13" s="7">
        <f t="shared" si="3"/>
        <v>186.19499999999999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Amyndra</cp:lastModifiedBy>
  <dcterms:created xsi:type="dcterms:W3CDTF">2024-09-16T22:41:39Z</dcterms:created>
  <dcterms:modified xsi:type="dcterms:W3CDTF">2024-10-05T15:54:19Z</dcterms:modified>
</cp:coreProperties>
</file>