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0" yWindow="0" windowWidth="20490" windowHeight="7650"/>
  </bookViews>
  <sheets>
    <sheet name="Hoja1" sheetId="24" r:id="rId1"/>
    <sheet name="TEXTOS" sheetId="20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4" l="1"/>
  <c r="G4" i="24"/>
  <c r="G5" i="24"/>
  <c r="H5" i="24"/>
  <c r="H6" i="24"/>
  <c r="H7" i="24"/>
  <c r="H8" i="24"/>
  <c r="H9" i="24"/>
  <c r="H10" i="24"/>
  <c r="H11" i="24"/>
  <c r="H3" i="24"/>
  <c r="H4" i="24"/>
  <c r="I4" i="24"/>
  <c r="I5" i="24"/>
  <c r="I6" i="24"/>
  <c r="I7" i="24"/>
  <c r="I8" i="24"/>
  <c r="I9" i="24"/>
  <c r="I10" i="24"/>
  <c r="I3" i="24"/>
  <c r="I12" i="24" l="1"/>
  <c r="Y80" i="20"/>
  <c r="W80" i="20"/>
  <c r="V80" i="20"/>
  <c r="Y79" i="20"/>
  <c r="X79" i="20"/>
  <c r="W79" i="20"/>
  <c r="V79" i="20"/>
  <c r="Y78" i="20"/>
  <c r="X78" i="20"/>
  <c r="W78" i="20"/>
  <c r="V78" i="20"/>
  <c r="Y77" i="20"/>
  <c r="X77" i="20"/>
  <c r="W77" i="20"/>
  <c r="V77" i="20"/>
  <c r="Y76" i="20"/>
  <c r="X76" i="20"/>
  <c r="W76" i="20"/>
  <c r="V76" i="20"/>
  <c r="Y75" i="20"/>
  <c r="V75" i="20"/>
  <c r="V73" i="20"/>
  <c r="Y72" i="20"/>
  <c r="W72" i="20"/>
  <c r="V72" i="20"/>
  <c r="Y71" i="20"/>
  <c r="X71" i="20"/>
  <c r="W71" i="20"/>
  <c r="V71" i="20"/>
  <c r="Y70" i="20"/>
  <c r="X70" i="20"/>
  <c r="W70" i="20"/>
  <c r="V70" i="20"/>
  <c r="Y69" i="20"/>
  <c r="X69" i="20"/>
  <c r="W69" i="20"/>
  <c r="V69" i="20"/>
  <c r="Y68" i="20"/>
  <c r="X68" i="20"/>
  <c r="W68" i="20"/>
  <c r="V68" i="20"/>
  <c r="Y67" i="20"/>
  <c r="V67" i="20"/>
  <c r="V66" i="20"/>
  <c r="V65" i="20"/>
  <c r="Y64" i="20"/>
  <c r="W64" i="20"/>
  <c r="V64" i="20"/>
  <c r="Y63" i="20"/>
  <c r="X63" i="20"/>
  <c r="W63" i="20"/>
  <c r="V63" i="20"/>
  <c r="Y62" i="20"/>
  <c r="X62" i="20"/>
  <c r="W62" i="20"/>
  <c r="V62" i="20"/>
  <c r="Y61" i="20"/>
  <c r="X61" i="20"/>
  <c r="W61" i="20"/>
  <c r="V61" i="20"/>
  <c r="Y60" i="20"/>
  <c r="X60" i="20"/>
  <c r="W60" i="20"/>
  <c r="V60" i="20"/>
  <c r="Y59" i="20"/>
  <c r="V59" i="20"/>
  <c r="V57" i="20"/>
  <c r="Y56" i="20"/>
  <c r="W56" i="20"/>
  <c r="V56" i="20"/>
  <c r="Y55" i="20"/>
  <c r="X55" i="20"/>
  <c r="W55" i="20"/>
  <c r="V55" i="20"/>
  <c r="Y54" i="20"/>
  <c r="X54" i="20"/>
  <c r="W54" i="20"/>
  <c r="V54" i="20"/>
  <c r="Y53" i="20"/>
  <c r="X53" i="20"/>
  <c r="W53" i="20"/>
  <c r="V53" i="20"/>
  <c r="Y52" i="20"/>
  <c r="X52" i="20"/>
  <c r="W52" i="20"/>
  <c r="V52" i="20"/>
  <c r="Y51" i="20"/>
  <c r="V51" i="20"/>
  <c r="V50" i="20"/>
  <c r="V49" i="20"/>
  <c r="Y48" i="20"/>
  <c r="W48" i="20"/>
  <c r="V48" i="20"/>
  <c r="Y47" i="20"/>
  <c r="X47" i="20"/>
  <c r="W47" i="20"/>
  <c r="V47" i="20"/>
  <c r="Y46" i="20"/>
  <c r="X46" i="20"/>
  <c r="W46" i="20"/>
  <c r="V46" i="20"/>
  <c r="Y45" i="20"/>
  <c r="X45" i="20"/>
  <c r="W45" i="20"/>
  <c r="V45" i="20"/>
  <c r="Y44" i="20"/>
  <c r="X44" i="20"/>
  <c r="W44" i="20"/>
  <c r="V44" i="20"/>
  <c r="Y43" i="20"/>
  <c r="V43" i="20"/>
  <c r="V42" i="20"/>
  <c r="V41" i="20"/>
  <c r="Y40" i="20"/>
  <c r="W40" i="20"/>
  <c r="V40" i="20"/>
  <c r="Y39" i="20"/>
  <c r="X39" i="20"/>
  <c r="W39" i="20"/>
  <c r="V39" i="20"/>
  <c r="Y38" i="20"/>
  <c r="X38" i="20"/>
  <c r="W38" i="20"/>
  <c r="V38" i="20"/>
  <c r="Y37" i="20"/>
  <c r="X37" i="20"/>
  <c r="W37" i="20"/>
  <c r="V37" i="20"/>
  <c r="Y36" i="20"/>
  <c r="X36" i="20"/>
  <c r="W36" i="20"/>
  <c r="V36" i="20"/>
  <c r="Y35" i="20"/>
  <c r="V35" i="20"/>
  <c r="V34" i="20"/>
  <c r="V33" i="20"/>
  <c r="Y32" i="20"/>
  <c r="W32" i="20"/>
  <c r="V32" i="20"/>
  <c r="Y31" i="20"/>
  <c r="X31" i="20"/>
  <c r="W31" i="20"/>
  <c r="V31" i="20"/>
  <c r="Y30" i="20"/>
  <c r="X30" i="20"/>
  <c r="W30" i="20"/>
  <c r="V30" i="20"/>
  <c r="Y29" i="20"/>
  <c r="X29" i="20"/>
  <c r="W29" i="20"/>
  <c r="V29" i="20"/>
  <c r="Y28" i="20"/>
  <c r="X28" i="20"/>
  <c r="W28" i="20"/>
  <c r="V28" i="20"/>
  <c r="Y27" i="20"/>
  <c r="V27" i="20"/>
  <c r="V26" i="20"/>
  <c r="V25" i="20"/>
  <c r="B9" i="20"/>
  <c r="B7" i="20"/>
  <c r="B6" i="20"/>
  <c r="B5" i="20"/>
  <c r="A3" i="20"/>
  <c r="X23" i="20" s="1"/>
  <c r="A2" i="20"/>
  <c r="V16" i="20" s="1"/>
  <c r="A1" i="20"/>
  <c r="W7" i="20" s="1"/>
  <c r="V3" i="20" l="1"/>
  <c r="V8" i="20"/>
  <c r="V9" i="20"/>
  <c r="W12" i="20"/>
  <c r="W14" i="20"/>
  <c r="W16" i="20"/>
  <c r="Y16" i="20" s="1"/>
  <c r="V1" i="20"/>
  <c r="X4" i="20"/>
  <c r="W5" i="20"/>
  <c r="X6" i="20"/>
  <c r="Y11" i="20"/>
  <c r="W13" i="20"/>
  <c r="W15" i="20"/>
  <c r="V19" i="20"/>
  <c r="X20" i="20"/>
  <c r="X21" i="20"/>
  <c r="X22" i="20"/>
  <c r="W8" i="20"/>
  <c r="Y8" i="20" s="1"/>
  <c r="B8" i="20"/>
  <c r="V58" i="20" s="1"/>
  <c r="X7" i="20"/>
  <c r="Y7" i="20" s="1"/>
  <c r="V7" i="20"/>
  <c r="W6" i="20"/>
  <c r="Y6" i="20" s="1"/>
  <c r="X5" i="20"/>
  <c r="Y5" i="20" s="1"/>
  <c r="V5" i="20"/>
  <c r="W4" i="20"/>
  <c r="Y3" i="20"/>
  <c r="W24" i="20"/>
  <c r="W23" i="20"/>
  <c r="Y23" i="20" s="1"/>
  <c r="W22" i="20"/>
  <c r="W21" i="20"/>
  <c r="Y21" i="20" s="1"/>
  <c r="W20" i="20"/>
  <c r="Y19" i="20"/>
  <c r="V4" i="20"/>
  <c r="V6" i="20"/>
  <c r="V17" i="20"/>
  <c r="V20" i="20"/>
  <c r="V21" i="20"/>
  <c r="V22" i="20"/>
  <c r="V23" i="20"/>
  <c r="V24" i="20"/>
  <c r="V11" i="20"/>
  <c r="V12" i="20"/>
  <c r="X12" i="20"/>
  <c r="V13" i="20"/>
  <c r="X13" i="20"/>
  <c r="V14" i="20"/>
  <c r="X14" i="20"/>
  <c r="Y14" i="20" s="1"/>
  <c r="V15" i="20"/>
  <c r="X15" i="20"/>
  <c r="Y15" i="20" s="1"/>
  <c r="Y13" i="20" l="1"/>
  <c r="Y12" i="20"/>
  <c r="Y4" i="20"/>
  <c r="B2" i="20"/>
  <c r="V10" i="20" s="1"/>
  <c r="B10" i="20"/>
  <c r="V74" i="20" s="1"/>
  <c r="B1" i="20"/>
  <c r="V2" i="20" s="1"/>
  <c r="Y20" i="20"/>
  <c r="Y22" i="20"/>
  <c r="B3" i="20" s="1"/>
  <c r="V18" i="20" s="1"/>
  <c r="Y24" i="20"/>
</calcChain>
</file>

<file path=xl/sharedStrings.xml><?xml version="1.0" encoding="utf-8"?>
<sst xmlns="http://schemas.openxmlformats.org/spreadsheetml/2006/main" count="228" uniqueCount="224">
  <si>
    <t xml:space="preserve"> 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</si>
  <si>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</si>
  <si>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</si>
  <si>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</si>
  <si>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</si>
  <si>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</si>
  <si>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</si>
  <si>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</si>
  <si>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</si>
  <si>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</si>
  <si>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</si>
  <si>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</si>
  <si>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</si>
  <si>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</si>
  <si>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</si>
  <si>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</si>
  <si>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</si>
  <si>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</si>
  <si>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</si>
  <si>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</si>
  <si>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</si>
  <si>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</si>
  <si>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</si>
  <si>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</si>
  <si>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</si>
  <si>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</si>
  <si>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</si>
  <si>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</si>
  <si>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</si>
  <si>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</si>
  <si>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</si>
  <si>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</si>
  <si>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</si>
  <si>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</si>
  <si>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</si>
  <si>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</si>
  <si>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</si>
  <si>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</si>
  <si>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</si>
  <si>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</si>
  <si>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</si>
  <si>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</si>
  <si>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</si>
  <si>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</si>
  <si>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</si>
  <si>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</si>
  <si>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</si>
  <si>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</si>
  <si>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</si>
  <si>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</si>
  <si>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</si>
  <si>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</si>
  <si>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</si>
  <si>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</si>
  <si>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</si>
  <si>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</si>
  <si>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</si>
  <si>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</si>
  <si>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</si>
  <si>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</si>
  <si>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</si>
  <si>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</si>
  <si>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</si>
  <si>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</si>
  <si>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</si>
  <si>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</si>
  <si>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</si>
  <si>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</si>
  <si>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</si>
  <si>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</si>
  <si>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</si>
  <si>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</si>
  <si>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</si>
  <si>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</si>
  <si>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</si>
  <si>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</si>
  <si>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</si>
  <si>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</si>
  <si>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</si>
  <si>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</si>
  <si>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</si>
  <si>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</si>
  <si>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</si>
  <si>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</si>
  <si>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</si>
  <si>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</si>
  <si>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</si>
  <si>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</si>
  <si>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</si>
  <si>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</si>
  <si>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</si>
  <si>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</si>
  <si>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</si>
  <si>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</si>
  <si>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</si>
  <si>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</si>
  <si>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</si>
  <si>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</si>
  <si>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</si>
  <si>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</si>
  <si>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</si>
  <si>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</si>
  <si>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</si>
  <si>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</si>
  <si>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</si>
  <si>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</si>
  <si>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</si>
  <si>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</si>
  <si>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</si>
  <si>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</si>
  <si>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</si>
  <si>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</si>
  <si>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</si>
  <si>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</si>
  <si>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</si>
  <si>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</si>
  <si>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</si>
  <si>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</si>
  <si>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</si>
  <si>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</si>
  <si>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</si>
  <si>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</si>
  <si>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</si>
  <si>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</si>
  <si>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</si>
  <si>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</si>
  <si>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</si>
  <si>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</si>
  <si>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</si>
  <si>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</si>
  <si>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</si>
  <si>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</si>
  <si>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</si>
  <si>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</si>
  <si>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</si>
  <si>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</si>
  <si>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</si>
  <si>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</si>
  <si>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</si>
  <si>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</si>
  <si>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</si>
  <si>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</si>
  <si>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</si>
  <si>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</si>
  <si>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</si>
  <si>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</si>
  <si>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</si>
  <si>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</si>
  <si>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</si>
  <si>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</si>
  <si>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</si>
  <si>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</si>
  <si>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</si>
  <si>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</si>
  <si>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</si>
  <si>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</si>
  <si>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</si>
  <si>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</si>
  <si>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</si>
  <si>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</si>
  <si>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</si>
  <si>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</si>
  <si>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</si>
  <si>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</si>
  <si>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</si>
  <si>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</si>
  <si>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</si>
  <si>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</si>
  <si>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</si>
  <si>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</si>
  <si>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</si>
  <si>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</si>
  <si>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</si>
  <si>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</si>
  <si>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</si>
  <si>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</si>
  <si>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</si>
  <si>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</si>
  <si>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</si>
  <si>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</si>
  <si>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</si>
  <si>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</si>
  <si>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</si>
  <si>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</si>
  <si>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</si>
  <si>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</si>
  <si>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</si>
  <si>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</si>
  <si>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</si>
  <si>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</si>
  <si>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</si>
  <si>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</si>
  <si>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</si>
  <si>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</si>
  <si>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</si>
  <si>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</si>
  <si>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</si>
  <si>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</si>
  <si>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</si>
  <si>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</si>
  <si>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</si>
  <si>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</si>
  <si>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</si>
  <si>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</si>
  <si>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</si>
  <si>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</si>
  <si>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</si>
  <si>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</si>
  <si>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%</t>
  </si>
  <si>
    <t>PARTIDA</t>
  </si>
  <si>
    <t>$/M2</t>
  </si>
  <si>
    <t>VRN</t>
  </si>
  <si>
    <t>CIMENTACION Y SUBESTRUCTURA</t>
  </si>
  <si>
    <t>ESTRUCTURA</t>
  </si>
  <si>
    <t>CUBIERTA EXTERIOR</t>
  </si>
  <si>
    <t>CONSTRUCCION INTERIOR</t>
  </si>
  <si>
    <t>SISTEMA MECANICO</t>
  </si>
  <si>
    <t>SISTEMA ELECTRICOS</t>
  </si>
  <si>
    <t>ESPECIALIDADES</t>
  </si>
  <si>
    <t>OBRA EXTERIOR</t>
  </si>
  <si>
    <t>CONDICIONES GENERALES</t>
  </si>
  <si>
    <t>AREA</t>
  </si>
  <si>
    <t>COSTO CURA</t>
  </si>
  <si>
    <t>TOTAL COSTO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</si>
</sst>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7" formatCode="&quot;N$&quot;#,##0.00_);[Red]\(&quot;N$&quot;#,##0.00\)"/>
    <numFmt numFmtId="168" formatCode="0.0000"/>
    <numFmt numFmtId="170" formatCode="&quot;$&quot;#,##0.00"/>
    <numFmt numFmtId="187" formatCode="#,##0.0\ &quot;M²&quot;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 applyBorder="0"/>
    <xf numFmtId="165" fontId="1" fillId="0" borderId="0" applyFont="0" applyFill="0" applyBorder="0" applyAlignment="0" applyProtection="0"/>
    <xf numFmtId="170" fontId="2" fillId="0" borderId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170" fontId="4" fillId="0" borderId="0" xfId="2" applyFont="1" applyProtection="1">
      <protection locked="0"/>
    </xf>
    <xf numFmtId="0" fontId="5" fillId="0" borderId="0" xfId="3" applyFont="1" applyProtection="1">
      <protection hidden="1"/>
    </xf>
    <xf numFmtId="0" fontId="1" fillId="0" borderId="0" xfId="3" applyFont="1" applyProtection="1">
      <protection hidden="1"/>
    </xf>
    <xf numFmtId="167" fontId="6" fillId="0" borderId="0" xfId="3" applyNumberFormat="1" applyFont="1" applyProtection="1">
      <protection hidden="1"/>
    </xf>
    <xf numFmtId="0" fontId="6" fillId="0" borderId="0" xfId="3" applyFont="1" applyProtection="1">
      <protection hidden="1"/>
    </xf>
    <xf numFmtId="1" fontId="7" fillId="0" borderId="0" xfId="2" applyNumberFormat="1" applyFont="1" applyProtection="1">
      <protection hidden="1"/>
    </xf>
    <xf numFmtId="0" fontId="1" fillId="0" borderId="0" xfId="3" quotePrefix="1" applyFont="1" applyProtection="1">
      <protection hidden="1"/>
    </xf>
    <xf numFmtId="170" fontId="8" fillId="0" borderId="0" xfId="2" applyFont="1" applyProtection="1">
      <protection locked="0"/>
    </xf>
    <xf numFmtId="0" fontId="9" fillId="0" borderId="0" xfId="3" applyFont="1" applyProtection="1">
      <protection hidden="1"/>
    </xf>
    <xf numFmtId="0" fontId="10" fillId="0" borderId="0" xfId="3" applyFont="1" applyProtection="1">
      <protection hidden="1"/>
    </xf>
    <xf numFmtId="0" fontId="11" fillId="0" borderId="0" xfId="3" applyFont="1" applyProtection="1">
      <protection hidden="1"/>
    </xf>
    <xf numFmtId="0" fontId="12" fillId="0" borderId="1" xfId="3" applyFont="1" applyBorder="1" applyProtection="1">
      <protection hidden="1"/>
    </xf>
    <xf numFmtId="0" fontId="12" fillId="0" borderId="2" xfId="3" applyFont="1" applyBorder="1" applyProtection="1">
      <protection hidden="1"/>
    </xf>
    <xf numFmtId="1" fontId="12" fillId="0" borderId="3" xfId="3" applyNumberFormat="1" applyFont="1" applyBorder="1" applyProtection="1">
      <protection hidden="1"/>
    </xf>
    <xf numFmtId="170" fontId="13" fillId="0" borderId="0" xfId="2" applyFont="1" applyProtection="1">
      <protection locked="0"/>
    </xf>
    <xf numFmtId="0" fontId="14" fillId="0" borderId="0" xfId="3" applyFont="1" applyProtection="1">
      <protection hidden="1"/>
    </xf>
    <xf numFmtId="0" fontId="12" fillId="0" borderId="4" xfId="3" applyFont="1" applyBorder="1" applyProtection="1">
      <protection hidden="1"/>
    </xf>
    <xf numFmtId="0" fontId="12" fillId="0" borderId="5" xfId="3" applyFont="1" applyBorder="1" applyProtection="1">
      <protection hidden="1"/>
    </xf>
    <xf numFmtId="0" fontId="12" fillId="0" borderId="6" xfId="3" applyFont="1" applyBorder="1" applyProtection="1">
      <protection hidden="1"/>
    </xf>
    <xf numFmtId="170" fontId="15" fillId="0" borderId="0" xfId="2" applyFont="1" applyProtection="1">
      <protection locked="0"/>
    </xf>
    <xf numFmtId="0" fontId="16" fillId="0" borderId="0" xfId="3" applyFont="1" applyProtection="1">
      <protection hidden="1"/>
    </xf>
    <xf numFmtId="170" fontId="17" fillId="0" borderId="0" xfId="2" applyFont="1" applyProtection="1">
      <protection locked="0"/>
    </xf>
    <xf numFmtId="0" fontId="18" fillId="0" borderId="0" xfId="3" applyFont="1" applyProtection="1">
      <protection hidden="1"/>
    </xf>
    <xf numFmtId="0" fontId="12" fillId="0" borderId="6" xfId="2" applyNumberFormat="1" applyFont="1" applyBorder="1" applyProtection="1">
      <protection hidden="1"/>
    </xf>
    <xf numFmtId="170" fontId="19" fillId="0" borderId="0" xfId="2" applyFont="1" applyProtection="1">
      <protection locked="0"/>
    </xf>
    <xf numFmtId="0" fontId="20" fillId="0" borderId="0" xfId="3" applyFont="1" applyProtection="1">
      <protection hidden="1"/>
    </xf>
    <xf numFmtId="170" fontId="21" fillId="0" borderId="0" xfId="2" applyFont="1" applyProtection="1">
      <protection locked="0"/>
    </xf>
    <xf numFmtId="0" fontId="22" fillId="0" borderId="0" xfId="3" applyFont="1" applyProtection="1">
      <protection hidden="1"/>
    </xf>
    <xf numFmtId="0" fontId="12" fillId="0" borderId="7" xfId="3" applyFont="1" applyBorder="1" applyProtection="1">
      <protection hidden="1"/>
    </xf>
    <xf numFmtId="0" fontId="12" fillId="0" borderId="8" xfId="3" applyFont="1" applyBorder="1" applyProtection="1">
      <protection hidden="1"/>
    </xf>
    <xf numFmtId="168" fontId="12" fillId="0" borderId="8" xfId="2" applyNumberFormat="1" applyFont="1" applyBorder="1" applyProtection="1">
      <protection hidden="1"/>
    </xf>
    <xf numFmtId="1" fontId="12" fillId="0" borderId="9" xfId="2" applyNumberFormat="1" applyFont="1" applyBorder="1" applyProtection="1">
      <protection hidden="1"/>
    </xf>
    <xf numFmtId="170" fontId="23" fillId="0" borderId="0" xfId="2" applyFont="1" applyProtection="1">
      <protection locked="0"/>
    </xf>
    <xf numFmtId="0" fontId="24" fillId="0" borderId="0" xfId="3" applyFont="1" applyProtection="1">
      <protection hidden="1"/>
    </xf>
    <xf numFmtId="170" fontId="25" fillId="0" borderId="0" xfId="2" applyFont="1" applyProtection="1">
      <protection locked="0"/>
    </xf>
    <xf numFmtId="0" fontId="26" fillId="0" borderId="0" xfId="3" applyFont="1" applyProtection="1">
      <protection hidden="1"/>
    </xf>
    <xf numFmtId="0" fontId="12" fillId="0" borderId="3" xfId="3" applyFont="1" applyBorder="1" applyProtection="1">
      <protection hidden="1"/>
    </xf>
    <xf numFmtId="0" fontId="27" fillId="0" borderId="0" xfId="3" applyFont="1" applyProtection="1">
      <protection hidden="1"/>
    </xf>
    <xf numFmtId="170" fontId="6" fillId="0" borderId="0" xfId="2" applyFont="1" applyProtection="1">
      <protection hidden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9" fontId="0" fillId="0" borderId="0" xfId="4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8" xfId="0" applyBorder="1"/>
    <xf numFmtId="0" fontId="1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2" xfId="0" applyBorder="1" applyAlignment="1">
      <alignment horizontal="left"/>
    </xf>
    <xf numFmtId="10" fontId="0" fillId="0" borderId="0" xfId="4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9" fontId="0" fillId="0" borderId="10" xfId="4" applyFont="1" applyBorder="1" applyAlignment="1">
      <alignment horizontal="center" vertical="center"/>
    </xf>
    <xf numFmtId="9" fontId="28" fillId="0" borderId="11" xfId="4" applyFont="1" applyBorder="1" applyAlignment="1">
      <alignment horizontal="right" vertical="center"/>
    </xf>
    <xf numFmtId="44" fontId="0" fillId="0" borderId="12" xfId="0" applyNumberForma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0" borderId="13" xfId="4" applyNumberFormat="1" applyFont="1" applyBorder="1" applyAlignment="1">
      <alignment horizontal="center" vertical="center"/>
    </xf>
    <xf numFmtId="10" fontId="0" fillId="0" borderId="17" xfId="4" applyNumberFormat="1" applyFont="1" applyBorder="1" applyAlignment="1">
      <alignment horizontal="center" vertical="center"/>
    </xf>
  </cellXfs>
  <cellStyles count="5">
    <cellStyle name="Moneda" xfId="1" builtinId="4"/>
    <cellStyle name="Moneda_TEXTO.XLS_2" xfId="2"/>
    <cellStyle name="Normal" xfId="0" builtinId="0"/>
    <cellStyle name="Normal_TEXTO.XLS_1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L22" sqref="L22"/>
    </sheetView>
  </sheetViews>
  <sheetFormatPr baseColWidth="10" defaultRowHeight="12.75" x14ac:dyDescent="0.2"/>
  <cols>
    <col min="1" max="1" width="3.28515625" customWidth="1"/>
    <col min="2" max="2" width="17.28515625" customWidth="1"/>
    <col min="3" max="3" width="16.28515625" customWidth="1"/>
    <col min="4" max="4" width="10.7109375" customWidth="1"/>
    <col min="5" max="5" width="13.7109375" customWidth="1"/>
    <col min="6" max="6" width="15.7109375" customWidth="1"/>
    <col min="7" max="7" width="9.7109375" customWidth="1"/>
    <col min="8" max="8" width="14.5703125" customWidth="1"/>
    <col min="9" max="9" width="18.28515625" customWidth="1"/>
  </cols>
  <sheetData>
    <row r="1" spans="1:9" ht="9.75" customHeight="1" x14ac:dyDescent="0.2"/>
    <row r="2" spans="1:9" ht="20.25" customHeight="1" x14ac:dyDescent="0.2">
      <c r="B2" s="53" t="s">
        <v>209</v>
      </c>
      <c r="C2" s="54"/>
      <c r="D2" s="55" t="s">
        <v>208</v>
      </c>
      <c r="E2" s="55" t="s">
        <v>210</v>
      </c>
      <c r="F2" s="55" t="s">
        <v>221</v>
      </c>
      <c r="G2" s="55" t="s">
        <v>208</v>
      </c>
      <c r="H2" s="55" t="s">
        <v>211</v>
      </c>
      <c r="I2" s="55" t="s">
        <v>222</v>
      </c>
    </row>
    <row r="3" spans="1:9" ht="14.1" customHeight="1" x14ac:dyDescent="0.2">
      <c r="A3" s="44"/>
      <c r="B3" s="45" t="s">
        <v>212</v>
      </c>
      <c r="C3" s="46"/>
      <c r="D3" s="61">
        <v>0.11459999999999999</v>
      </c>
      <c r="E3" s="50">
        <v>1685.87</v>
      </c>
      <c r="F3" s="52">
        <v>8730</v>
      </c>
      <c r="G3" s="49">
        <v>0</v>
      </c>
      <c r="H3" s="50">
        <f>E3*F3</f>
        <v>14717645.1</v>
      </c>
      <c r="I3" s="51">
        <f>E3*F3*G3</f>
        <v>0</v>
      </c>
    </row>
    <row r="4" spans="1:9" ht="14.1" customHeight="1" x14ac:dyDescent="0.2">
      <c r="A4" s="44"/>
      <c r="B4" s="45" t="s">
        <v>213</v>
      </c>
      <c r="C4" s="46"/>
      <c r="D4" s="62">
        <v>0.36630000000000001</v>
      </c>
      <c r="E4" s="50">
        <v>5386.9</v>
      </c>
      <c r="F4" s="52">
        <v>8730</v>
      </c>
      <c r="G4" s="49">
        <f>70/F4*1.2</f>
        <v>9.6219931271477651E-3</v>
      </c>
      <c r="H4" s="50">
        <f>E4*F4</f>
        <v>47027637</v>
      </c>
      <c r="I4" s="51">
        <f>E4*F4*G4</f>
        <v>452499.59999999992</v>
      </c>
    </row>
    <row r="5" spans="1:9" ht="14.1" customHeight="1" x14ac:dyDescent="0.2">
      <c r="A5" s="44"/>
      <c r="B5" s="45" t="s">
        <v>214</v>
      </c>
      <c r="C5" s="46"/>
      <c r="D5" s="62">
        <v>3.3799999999999997E-2</v>
      </c>
      <c r="E5" s="50">
        <v>497.26</v>
      </c>
      <c r="F5" s="52">
        <v>8730</v>
      </c>
      <c r="G5" s="49">
        <f>70/F5*1.2</f>
        <v>9.6219931271477651E-3</v>
      </c>
      <c r="H5" s="50">
        <f t="shared" ref="H5:H11" si="0">E5*F5</f>
        <v>4341079.8</v>
      </c>
      <c r="I5" s="51">
        <f>E5*F5*G5</f>
        <v>41769.839999999997</v>
      </c>
    </row>
    <row r="6" spans="1:9" ht="14.1" customHeight="1" x14ac:dyDescent="0.2">
      <c r="A6" s="44"/>
      <c r="B6" s="45" t="s">
        <v>215</v>
      </c>
      <c r="C6" s="46"/>
      <c r="D6" s="62">
        <v>5.3800000000000001E-2</v>
      </c>
      <c r="E6" s="50">
        <v>790.71</v>
      </c>
      <c r="F6" s="52">
        <v>8730</v>
      </c>
      <c r="G6" s="49">
        <v>0.25</v>
      </c>
      <c r="H6" s="50">
        <f t="shared" si="0"/>
        <v>6902898.3000000007</v>
      </c>
      <c r="I6" s="51">
        <f>E6*F6*G6</f>
        <v>1725724.5750000002</v>
      </c>
    </row>
    <row r="7" spans="1:9" ht="14.1" customHeight="1" x14ac:dyDescent="0.2">
      <c r="A7" s="44"/>
      <c r="B7" s="45" t="s">
        <v>216</v>
      </c>
      <c r="C7" s="46"/>
      <c r="D7" s="62">
        <v>7.0599999999999996E-2</v>
      </c>
      <c r="E7" s="50">
        <v>1038.01</v>
      </c>
      <c r="F7" s="52">
        <v>8730</v>
      </c>
      <c r="G7" s="49">
        <v>1.25</v>
      </c>
      <c r="H7" s="50">
        <f t="shared" si="0"/>
        <v>9061827.3000000007</v>
      </c>
      <c r="I7" s="51">
        <f>E7*F7*G7</f>
        <v>11327284.125</v>
      </c>
    </row>
    <row r="8" spans="1:9" ht="14.1" customHeight="1" x14ac:dyDescent="0.2">
      <c r="A8" s="44"/>
      <c r="B8" s="45" t="s">
        <v>217</v>
      </c>
      <c r="C8" s="46"/>
      <c r="D8" s="62">
        <v>6.2300000000000001E-2</v>
      </c>
      <c r="E8" s="50">
        <v>916.65</v>
      </c>
      <c r="F8" s="52">
        <v>8730</v>
      </c>
      <c r="G8" s="49">
        <v>1.1000000000000001</v>
      </c>
      <c r="H8" s="50">
        <f t="shared" si="0"/>
        <v>8002354.5</v>
      </c>
      <c r="I8" s="51">
        <f>E8*F8*G8</f>
        <v>8802589.9500000011</v>
      </c>
    </row>
    <row r="9" spans="1:9" ht="14.1" customHeight="1" x14ac:dyDescent="0.2">
      <c r="A9" s="44"/>
      <c r="B9" s="45" t="s">
        <v>218</v>
      </c>
      <c r="C9" s="46"/>
      <c r="D9" s="62">
        <v>1.3299999999999999E-2</v>
      </c>
      <c r="E9" s="50">
        <v>195.28</v>
      </c>
      <c r="F9" s="52">
        <v>8730</v>
      </c>
      <c r="G9" s="49">
        <v>0</v>
      </c>
      <c r="H9" s="50">
        <f t="shared" si="0"/>
        <v>1704794.4</v>
      </c>
      <c r="I9" s="51">
        <f>E9*F9*G9</f>
        <v>0</v>
      </c>
    </row>
    <row r="10" spans="1:9" ht="14.1" customHeight="1" x14ac:dyDescent="0.2">
      <c r="A10" s="44"/>
      <c r="B10" s="45" t="s">
        <v>219</v>
      </c>
      <c r="C10" s="46"/>
      <c r="D10" s="62">
        <v>0</v>
      </c>
      <c r="E10" s="50">
        <v>0</v>
      </c>
      <c r="F10" s="52">
        <v>8730</v>
      </c>
      <c r="G10" s="49">
        <v>0</v>
      </c>
      <c r="H10" s="50">
        <f t="shared" si="0"/>
        <v>0</v>
      </c>
      <c r="I10" s="51">
        <f>E10*F10*G10</f>
        <v>0</v>
      </c>
    </row>
    <row r="11" spans="1:9" ht="14.1" customHeight="1" x14ac:dyDescent="0.2">
      <c r="A11" s="44"/>
      <c r="B11" s="47" t="s">
        <v>220</v>
      </c>
      <c r="C11" s="48"/>
      <c r="D11" s="62">
        <v>0.2853</v>
      </c>
      <c r="E11" s="50">
        <v>4194.78</v>
      </c>
      <c r="F11" s="52">
        <v>8730</v>
      </c>
      <c r="G11" s="49">
        <v>0.28000000000000003</v>
      </c>
      <c r="H11" s="50">
        <f t="shared" si="0"/>
        <v>36620429.399999999</v>
      </c>
      <c r="I11" s="59">
        <f>SUM(I3:I10)*G11</f>
        <v>6257963.0652000019</v>
      </c>
    </row>
    <row r="12" spans="1:9" x14ac:dyDescent="0.2">
      <c r="B12" s="41"/>
      <c r="C12" s="41"/>
      <c r="D12" s="60"/>
      <c r="E12" s="40"/>
      <c r="F12" s="40"/>
      <c r="G12" s="56"/>
      <c r="H12" s="57" t="s">
        <v>223</v>
      </c>
      <c r="I12" s="58">
        <f>SUM(I3:I11)</f>
        <v>28607831.155200005</v>
      </c>
    </row>
    <row r="13" spans="1:9" x14ac:dyDescent="0.2">
      <c r="B13" s="43"/>
      <c r="C13" s="43"/>
      <c r="D13" s="40"/>
      <c r="E13" s="40"/>
      <c r="F13" s="40"/>
      <c r="G13" s="42"/>
      <c r="H13" s="42"/>
      <c r="I13" s="40"/>
    </row>
    <row r="14" spans="1:9" x14ac:dyDescent="0.2">
      <c r="B14" s="43"/>
      <c r="C14" s="43"/>
    </row>
  </sheetData>
  <mergeCells count="13">
    <mergeCell ref="B14:C14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opLeftCell="A1048576" workbookViewId="0">
      <selection sqref="A1:IV65536"/>
    </sheetView>
  </sheetViews>
  <sheetFormatPr baseColWidth="10" defaultColWidth="6.28515625" defaultRowHeight="12.75" zeroHeight="1" x14ac:dyDescent="0.2"/>
  <cols>
    <col min="1" max="1" width="7" style="3" customWidth="1"/>
    <col min="2" max="2" width="23.140625" style="3" customWidth="1"/>
    <col min="3" max="21" width="6.28515625" style="3" customWidth="1"/>
    <col min="22" max="25" width="6.28515625" style="5" customWidth="1"/>
    <col min="26" max="16384" width="6.28515625" style="3"/>
  </cols>
  <sheetData>
    <row r="1" spans="1:31" hidden="1" x14ac:dyDescent="0.2">
      <c r="A1" s="1" t="e">
        <f>#REF!</f>
        <v>#REF!</v>
      </c>
      <c r="B1" s="2" t="e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 t="e">
        <f>A1</f>
        <v>#REF!</v>
      </c>
      <c r="Y1" s="6">
        <v>1</v>
      </c>
      <c r="Z1" s="3">
        <v>1</v>
      </c>
      <c r="AA1" s="3" t="s">
        <v>1</v>
      </c>
      <c r="AB1" s="3">
        <v>1</v>
      </c>
      <c r="AC1" s="3" t="s">
        <v>2</v>
      </c>
      <c r="AD1" s="3">
        <v>1</v>
      </c>
      <c r="AE1" s="7" t="s">
        <v>3</v>
      </c>
    </row>
    <row r="2" spans="1:31" ht="13.5" hidden="1" thickBot="1" x14ac:dyDescent="0.25">
      <c r="A2" s="8" t="e">
        <f>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e">
        <f>B1</f>
        <v>#REF!</v>
      </c>
      <c r="Y2" s="3"/>
      <c r="Z2" s="3">
        <v>2</v>
      </c>
      <c r="AA2" s="3" t="s">
        <v>4</v>
      </c>
      <c r="AB2" s="3">
        <v>2</v>
      </c>
      <c r="AC2" s="3" t="s">
        <v>5</v>
      </c>
      <c r="AD2" s="3">
        <v>2</v>
      </c>
      <c r="AE2" s="7" t="s">
        <v>6</v>
      </c>
    </row>
    <row r="3" spans="1:31" hidden="1" x14ac:dyDescent="0.2">
      <c r="A3" s="1" t="e">
        <f>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 t="e">
        <f>INT($A$1/1000000)</f>
        <v>#REF!</v>
      </c>
      <c r="W3" s="13"/>
      <c r="X3" s="13"/>
      <c r="Y3" s="14" t="e">
        <f>INT($A$1/1000000)</f>
        <v>#REF!</v>
      </c>
      <c r="Z3" s="3">
        <v>3</v>
      </c>
      <c r="AA3" s="3" t="s">
        <v>7</v>
      </c>
      <c r="AB3" s="3">
        <v>3</v>
      </c>
      <c r="AC3" s="3" t="s">
        <v>8</v>
      </c>
      <c r="AD3" s="3">
        <v>3</v>
      </c>
      <c r="AE3" s="7" t="s">
        <v>9</v>
      </c>
    </row>
    <row r="4" spans="1:31" hidden="1" x14ac:dyDescent="0.2">
      <c r="A4" s="15" t="s">
        <v>0</v>
      </c>
      <c r="B4" s="16" t="s"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 t="e">
        <f>INT($A$1/10000)</f>
        <v>#REF!</v>
      </c>
      <c r="W4" s="18" t="e">
        <f>INT($A$1/100000)</f>
        <v>#REF!</v>
      </c>
      <c r="X4" s="18" t="e">
        <f>INT($A$1/1000000)*10</f>
        <v>#REF!</v>
      </c>
      <c r="Y4" s="19" t="e">
        <f>W4-X4</f>
        <v>#REF!</v>
      </c>
      <c r="Z4" s="3">
        <v>4</v>
      </c>
      <c r="AA4" s="3" t="s">
        <v>10</v>
      </c>
      <c r="AB4" s="3">
        <v>4</v>
      </c>
      <c r="AC4" s="3" t="s">
        <v>11</v>
      </c>
      <c r="AD4" s="3">
        <v>4</v>
      </c>
      <c r="AE4" s="7" t="s">
        <v>12</v>
      </c>
    </row>
    <row r="5" spans="1:31" hidden="1" x14ac:dyDescent="0.2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 t="e">
        <f>INT($A$1/1000)</f>
        <v>#REF!</v>
      </c>
      <c r="W5" s="18" t="e">
        <f>INT($A$1/1000)</f>
        <v>#REF!</v>
      </c>
      <c r="X5" s="18" t="e">
        <f>INT($A$1/100000)*100</f>
        <v>#REF!</v>
      </c>
      <c r="Y5" s="19" t="e">
        <f>W5-X5</f>
        <v>#REF!</v>
      </c>
      <c r="Z5" s="3">
        <v>5</v>
      </c>
      <c r="AA5" s="3" t="s">
        <v>13</v>
      </c>
      <c r="AB5" s="3">
        <v>5</v>
      </c>
      <c r="AC5" s="3" t="s">
        <v>14</v>
      </c>
      <c r="AD5" s="3">
        <v>5</v>
      </c>
      <c r="AE5" s="7" t="s">
        <v>15</v>
      </c>
    </row>
    <row r="6" spans="1:31" hidden="1" x14ac:dyDescent="0.2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 t="e">
        <f>INT($A$1/100)</f>
        <v>#REF!</v>
      </c>
      <c r="W6" s="18" t="e">
        <f>INT($A$1/1000)*10</f>
        <v>#REF!</v>
      </c>
      <c r="X6" s="18" t="e">
        <f>(INT($A$1/100))</f>
        <v>#REF!</v>
      </c>
      <c r="Y6" s="24" t="e">
        <f>-W6+X6</f>
        <v>#REF!</v>
      </c>
      <c r="Z6" s="3">
        <v>6</v>
      </c>
      <c r="AA6" s="3" t="s">
        <v>16</v>
      </c>
      <c r="AB6" s="3">
        <v>6</v>
      </c>
      <c r="AC6" s="3" t="s">
        <v>17</v>
      </c>
      <c r="AD6" s="3">
        <v>6</v>
      </c>
      <c r="AE6" s="7" t="s">
        <v>18</v>
      </c>
    </row>
    <row r="7" spans="1:31" hidden="1" x14ac:dyDescent="0.2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 t="e">
        <f>INT($A$1/10)</f>
        <v>#REF!</v>
      </c>
      <c r="W7" s="18" t="e">
        <f>INT($A$1/1)</f>
        <v>#REF!</v>
      </c>
      <c r="X7" s="18" t="e">
        <f>INT($A$1/100)*100</f>
        <v>#REF!</v>
      </c>
      <c r="Y7" s="24" t="e">
        <f>-X7+W7</f>
        <v>#REF!</v>
      </c>
      <c r="Z7" s="3">
        <v>7</v>
      </c>
      <c r="AA7" s="3" t="s">
        <v>19</v>
      </c>
      <c r="AB7" s="3">
        <v>7</v>
      </c>
      <c r="AC7" s="3" t="s">
        <v>20</v>
      </c>
      <c r="AD7" s="3">
        <v>7</v>
      </c>
      <c r="AE7" s="7" t="s">
        <v>21</v>
      </c>
    </row>
    <row r="8" spans="1:31" ht="13.5" hidden="1" thickBot="1" x14ac:dyDescent="0.25">
      <c r="A8" s="27">
        <v>7</v>
      </c>
      <c r="B8" s="28" t="e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>#REF!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 t="e">
        <f>INT($A$1/1)*100</f>
        <v>#REF!</v>
      </c>
      <c r="W8" s="30" t="e">
        <f>INT($A$1/0.01)</f>
        <v>#REF!</v>
      </c>
      <c r="X8" s="31"/>
      <c r="Y8" s="32" t="e">
        <f>W8-V8</f>
        <v>#REF!</v>
      </c>
      <c r="Z8" s="3">
        <v>8</v>
      </c>
      <c r="AA8" s="3" t="s">
        <v>22</v>
      </c>
      <c r="AB8" s="3">
        <v>8</v>
      </c>
      <c r="AC8" s="3" t="s">
        <v>23</v>
      </c>
      <c r="AD8" s="3">
        <v>8</v>
      </c>
      <c r="AE8" s="7" t="s">
        <v>24</v>
      </c>
    </row>
    <row r="9" spans="1:31" hidden="1" x14ac:dyDescent="0.2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25</v>
      </c>
      <c r="AB9" s="3">
        <v>9</v>
      </c>
      <c r="AC9" s="3" t="s">
        <v>26</v>
      </c>
      <c r="AD9" s="3">
        <v>9</v>
      </c>
      <c r="AE9" s="7" t="s">
        <v>27</v>
      </c>
    </row>
    <row r="10" spans="1:31" ht="13.5" hidden="1" thickBot="1" x14ac:dyDescent="0.25">
      <c r="A10" s="35">
        <v>9</v>
      </c>
      <c r="B10" s="36" t="e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#REF!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28</v>
      </c>
      <c r="AD10" s="3">
        <v>10</v>
      </c>
      <c r="AE10" s="7" t="s">
        <v>29</v>
      </c>
    </row>
    <row r="11" spans="1:31" hidden="1" x14ac:dyDescent="0.2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30</v>
      </c>
      <c r="AD11" s="3">
        <v>11</v>
      </c>
      <c r="AE11" s="7" t="s">
        <v>31</v>
      </c>
    </row>
    <row r="12" spans="1:31" hidden="1" x14ac:dyDescent="0.2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32</v>
      </c>
      <c r="AD12" s="3">
        <v>12</v>
      </c>
      <c r="AE12" s="7" t="s">
        <v>33</v>
      </c>
    </row>
    <row r="13" spans="1:31" hidden="1" x14ac:dyDescent="0.2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34</v>
      </c>
      <c r="AE13" s="7"/>
    </row>
    <row r="14" spans="1:31" hidden="1" x14ac:dyDescent="0.2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35</v>
      </c>
      <c r="AD14" s="3">
        <v>13</v>
      </c>
      <c r="AE14" s="7" t="s">
        <v>36</v>
      </c>
    </row>
    <row r="15" spans="1:31" hidden="1" x14ac:dyDescent="0.2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37</v>
      </c>
      <c r="AD15" s="3">
        <v>14</v>
      </c>
      <c r="AE15" s="7" t="s">
        <v>38</v>
      </c>
    </row>
    <row r="16" spans="1:31" ht="13.5" hidden="1" thickBot="1" x14ac:dyDescent="0.25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39</v>
      </c>
      <c r="AD16" s="3">
        <v>15</v>
      </c>
      <c r="AE16" s="7" t="s">
        <v>40</v>
      </c>
    </row>
    <row r="17" spans="22:31" hidden="1" x14ac:dyDescent="0.2">
      <c r="V17" s="4" t="e">
        <f>A3</f>
        <v>#REF!</v>
      </c>
      <c r="Y17" s="6">
        <v>3</v>
      </c>
      <c r="Z17" s="3">
        <v>17</v>
      </c>
      <c r="AA17" s="3" t="s">
        <v>41</v>
      </c>
      <c r="AD17" s="3">
        <v>16</v>
      </c>
      <c r="AE17" s="7" t="s">
        <v>42</v>
      </c>
    </row>
    <row r="18" spans="22:31" ht="13.5" hidden="1" thickBot="1" x14ac:dyDescent="0.25">
      <c r="V18" s="10" t="e">
        <f>B3</f>
        <v>#REF!</v>
      </c>
      <c r="Y18" s="3"/>
      <c r="Z18" s="3">
        <v>18</v>
      </c>
      <c r="AA18" s="3" t="s">
        <v>43</v>
      </c>
      <c r="AD18" s="3">
        <v>17</v>
      </c>
      <c r="AE18" s="7" t="s">
        <v>44</v>
      </c>
    </row>
    <row r="19" spans="22:31" hidden="1" x14ac:dyDescent="0.2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45</v>
      </c>
      <c r="AD19" s="3">
        <v>18</v>
      </c>
      <c r="AE19" s="7" t="s">
        <v>46</v>
      </c>
    </row>
    <row r="20" spans="22:31" hidden="1" x14ac:dyDescent="0.2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47</v>
      </c>
      <c r="AD20" s="3">
        <v>19</v>
      </c>
      <c r="AE20" s="7" t="s">
        <v>48</v>
      </c>
    </row>
    <row r="21" spans="22:31" hidden="1" x14ac:dyDescent="0.2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49</v>
      </c>
      <c r="AD21" s="3">
        <v>20</v>
      </c>
      <c r="AE21" s="7" t="s">
        <v>50</v>
      </c>
    </row>
    <row r="22" spans="22:31" hidden="1" x14ac:dyDescent="0.2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51</v>
      </c>
      <c r="AD22" s="3">
        <v>21</v>
      </c>
      <c r="AE22" s="7" t="s">
        <v>52</v>
      </c>
    </row>
    <row r="23" spans="22:31" hidden="1" x14ac:dyDescent="0.2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53</v>
      </c>
      <c r="AD23" s="3">
        <v>22</v>
      </c>
      <c r="AE23" s="7" t="s">
        <v>54</v>
      </c>
    </row>
    <row r="24" spans="22:31" ht="13.5" hidden="1" thickBot="1" x14ac:dyDescent="0.25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55</v>
      </c>
      <c r="AD24" s="3">
        <v>23</v>
      </c>
      <c r="AE24" s="7" t="s">
        <v>56</v>
      </c>
    </row>
    <row r="25" spans="22:31" ht="15" hidden="1" x14ac:dyDescent="0.2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57</v>
      </c>
      <c r="AD25" s="3">
        <v>24</v>
      </c>
      <c r="AE25" s="7" t="s">
        <v>58</v>
      </c>
    </row>
    <row r="26" spans="22:31" ht="15.75" hidden="1" thickBot="1" x14ac:dyDescent="0.25">
      <c r="V26" s="10" t="str">
        <f>B4</f>
        <v xml:space="preserve"> </v>
      </c>
      <c r="W26" s="38"/>
      <c r="X26" s="38"/>
      <c r="Y26" s="3"/>
      <c r="Z26" s="3">
        <v>26</v>
      </c>
      <c r="AA26" s="3" t="s">
        <v>59</v>
      </c>
      <c r="AD26" s="3">
        <v>25</v>
      </c>
      <c r="AE26" s="7" t="s">
        <v>60</v>
      </c>
    </row>
    <row r="27" spans="22:31" hidden="1" x14ac:dyDescent="0.2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61</v>
      </c>
      <c r="AD27" s="3">
        <v>26</v>
      </c>
      <c r="AE27" s="7" t="s">
        <v>62</v>
      </c>
    </row>
    <row r="28" spans="22:31" hidden="1" x14ac:dyDescent="0.2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63</v>
      </c>
      <c r="AD28" s="3">
        <v>27</v>
      </c>
      <c r="AE28" s="7" t="s">
        <v>64</v>
      </c>
    </row>
    <row r="29" spans="22:31" hidden="1" x14ac:dyDescent="0.2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65</v>
      </c>
      <c r="AD29" s="3">
        <v>28</v>
      </c>
      <c r="AE29" s="7" t="s">
        <v>66</v>
      </c>
    </row>
    <row r="30" spans="22:31" hidden="1" x14ac:dyDescent="0.2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67</v>
      </c>
      <c r="AD30" s="3">
        <v>29</v>
      </c>
      <c r="AE30" s="7" t="s">
        <v>68</v>
      </c>
    </row>
    <row r="31" spans="22:31" hidden="1" x14ac:dyDescent="0.2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69</v>
      </c>
      <c r="AD31" s="3">
        <v>30</v>
      </c>
      <c r="AE31" s="7" t="s">
        <v>70</v>
      </c>
    </row>
    <row r="32" spans="22:31" ht="13.5" hidden="1" thickBot="1" x14ac:dyDescent="0.25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71</v>
      </c>
      <c r="AD32" s="3">
        <v>31</v>
      </c>
      <c r="AE32" s="7" t="s">
        <v>72</v>
      </c>
    </row>
    <row r="33" spans="22:31" hidden="1" x14ac:dyDescent="0.2">
      <c r="V33" s="4">
        <f>A5</f>
        <v>4</v>
      </c>
      <c r="Y33" s="6">
        <v>5</v>
      </c>
      <c r="Z33" s="3">
        <v>33</v>
      </c>
      <c r="AA33" s="3" t="s">
        <v>73</v>
      </c>
      <c r="AD33" s="3">
        <v>32</v>
      </c>
      <c r="AE33" s="7" t="s">
        <v>74</v>
      </c>
    </row>
    <row r="34" spans="22:31" ht="13.5" hidden="1" thickBot="1" x14ac:dyDescent="0.25">
      <c r="V34" s="10" t="str">
        <f>B5</f>
        <v>( CUATRO PESOS 00/100  M.N.)</v>
      </c>
      <c r="Y34" s="6"/>
      <c r="Z34" s="3">
        <v>34</v>
      </c>
      <c r="AA34" s="3" t="s">
        <v>75</v>
      </c>
      <c r="AD34" s="3">
        <v>33</v>
      </c>
      <c r="AE34" s="7" t="s">
        <v>76</v>
      </c>
    </row>
    <row r="35" spans="22:31" hidden="1" x14ac:dyDescent="0.2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77</v>
      </c>
      <c r="AD35" s="3">
        <v>34</v>
      </c>
      <c r="AE35" s="7" t="s">
        <v>78</v>
      </c>
    </row>
    <row r="36" spans="22:31" hidden="1" x14ac:dyDescent="0.2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79</v>
      </c>
      <c r="AD36" s="3">
        <v>35</v>
      </c>
      <c r="AE36" s="7" t="s">
        <v>80</v>
      </c>
    </row>
    <row r="37" spans="22:31" hidden="1" x14ac:dyDescent="0.2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81</v>
      </c>
      <c r="AD37" s="3">
        <v>36</v>
      </c>
      <c r="AE37" s="7" t="s">
        <v>82</v>
      </c>
    </row>
    <row r="38" spans="22:31" hidden="1" x14ac:dyDescent="0.2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83</v>
      </c>
      <c r="AD38" s="3">
        <v>37</v>
      </c>
      <c r="AE38" s="7" t="s">
        <v>84</v>
      </c>
    </row>
    <row r="39" spans="22:31" hidden="1" x14ac:dyDescent="0.2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85</v>
      </c>
      <c r="AD39" s="3">
        <v>38</v>
      </c>
      <c r="AE39" s="7" t="s">
        <v>86</v>
      </c>
    </row>
    <row r="40" spans="22:31" ht="13.5" hidden="1" thickBot="1" x14ac:dyDescent="0.25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87</v>
      </c>
      <c r="AD40" s="3">
        <v>39</v>
      </c>
      <c r="AE40" s="7" t="s">
        <v>88</v>
      </c>
    </row>
    <row r="41" spans="22:31" hidden="1" x14ac:dyDescent="0.2">
      <c r="V41" s="4">
        <f>A6</f>
        <v>5</v>
      </c>
      <c r="Y41" s="6">
        <v>6</v>
      </c>
      <c r="Z41" s="3">
        <v>41</v>
      </c>
      <c r="AA41" s="3" t="s">
        <v>89</v>
      </c>
      <c r="AD41" s="3">
        <v>40</v>
      </c>
      <c r="AE41" s="7" t="s">
        <v>90</v>
      </c>
    </row>
    <row r="42" spans="22:31" ht="13.5" hidden="1" thickBot="1" x14ac:dyDescent="0.25">
      <c r="V42" s="10" t="str">
        <f>B6</f>
        <v>( CINCO NUEVOS PESOS 00/100  M.N.)</v>
      </c>
      <c r="Y42" s="3"/>
      <c r="Z42" s="3">
        <v>42</v>
      </c>
      <c r="AA42" s="3" t="s">
        <v>91</v>
      </c>
      <c r="AD42" s="3">
        <v>41</v>
      </c>
      <c r="AE42" s="7" t="s">
        <v>92</v>
      </c>
    </row>
    <row r="43" spans="22:31" hidden="1" x14ac:dyDescent="0.2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93</v>
      </c>
      <c r="AD43" s="3">
        <v>42</v>
      </c>
      <c r="AE43" s="7" t="s">
        <v>94</v>
      </c>
    </row>
    <row r="44" spans="22:31" hidden="1" x14ac:dyDescent="0.2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95</v>
      </c>
      <c r="AD44" s="3">
        <v>43</v>
      </c>
      <c r="AE44" s="7" t="s">
        <v>96</v>
      </c>
    </row>
    <row r="45" spans="22:31" hidden="1" x14ac:dyDescent="0.2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97</v>
      </c>
      <c r="AD45" s="3">
        <v>44</v>
      </c>
      <c r="AE45" s="7" t="s">
        <v>98</v>
      </c>
    </row>
    <row r="46" spans="22:31" hidden="1" x14ac:dyDescent="0.2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99</v>
      </c>
      <c r="AD46" s="3">
        <v>45</v>
      </c>
      <c r="AE46" s="7" t="s">
        <v>100</v>
      </c>
    </row>
    <row r="47" spans="22:31" hidden="1" x14ac:dyDescent="0.2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101</v>
      </c>
      <c r="AD47" s="3">
        <v>46</v>
      </c>
      <c r="AE47" s="7" t="s">
        <v>102</v>
      </c>
    </row>
    <row r="48" spans="22:31" ht="13.5" hidden="1" thickBot="1" x14ac:dyDescent="0.25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103</v>
      </c>
      <c r="AD48" s="3">
        <v>47</v>
      </c>
      <c r="AE48" s="7" t="s">
        <v>104</v>
      </c>
    </row>
    <row r="49" spans="22:31" hidden="1" x14ac:dyDescent="0.2">
      <c r="V49" s="4">
        <f>A7</f>
        <v>6</v>
      </c>
      <c r="Y49" s="6">
        <v>7</v>
      </c>
      <c r="Z49" s="3">
        <v>49</v>
      </c>
      <c r="AA49" s="3" t="s">
        <v>105</v>
      </c>
      <c r="AD49" s="3">
        <v>48</v>
      </c>
      <c r="AE49" s="7" t="s">
        <v>106</v>
      </c>
    </row>
    <row r="50" spans="22:31" ht="13.5" hidden="1" thickBot="1" x14ac:dyDescent="0.25">
      <c r="V50" s="10" t="str">
        <f>B7</f>
        <v>( SEIS NUEVOS PESOS 00/100  M.N.)</v>
      </c>
      <c r="Y50" s="3"/>
      <c r="Z50" s="3">
        <v>50</v>
      </c>
      <c r="AA50" s="3" t="s">
        <v>107</v>
      </c>
      <c r="AD50" s="3">
        <v>49</v>
      </c>
      <c r="AE50" s="7" t="s">
        <v>108</v>
      </c>
    </row>
    <row r="51" spans="22:31" hidden="1" x14ac:dyDescent="0.2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109</v>
      </c>
      <c r="AD51" s="3">
        <v>50</v>
      </c>
      <c r="AE51" s="7" t="s">
        <v>110</v>
      </c>
    </row>
    <row r="52" spans="22:31" hidden="1" x14ac:dyDescent="0.2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111</v>
      </c>
      <c r="AD52" s="3">
        <v>51</v>
      </c>
      <c r="AE52" s="7" t="s">
        <v>112</v>
      </c>
    </row>
    <row r="53" spans="22:31" hidden="1" x14ac:dyDescent="0.2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113</v>
      </c>
      <c r="AD53" s="3">
        <v>52</v>
      </c>
      <c r="AE53" s="7" t="s">
        <v>114</v>
      </c>
    </row>
    <row r="54" spans="22:31" hidden="1" x14ac:dyDescent="0.2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115</v>
      </c>
      <c r="AD54" s="3">
        <v>53</v>
      </c>
      <c r="AE54" s="7" t="s">
        <v>56</v>
      </c>
    </row>
    <row r="55" spans="22:31" hidden="1" x14ac:dyDescent="0.2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116</v>
      </c>
      <c r="AD55" s="3">
        <v>54</v>
      </c>
      <c r="AE55" s="7" t="s">
        <v>117</v>
      </c>
    </row>
    <row r="56" spans="22:31" ht="13.5" hidden="1" thickBot="1" x14ac:dyDescent="0.25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118</v>
      </c>
      <c r="AD56" s="3">
        <v>55</v>
      </c>
      <c r="AE56" s="7" t="s">
        <v>119</v>
      </c>
    </row>
    <row r="57" spans="22:31" hidden="1" x14ac:dyDescent="0.2">
      <c r="V57" s="39">
        <f>A8</f>
        <v>7</v>
      </c>
      <c r="Y57" s="6">
        <v>8</v>
      </c>
      <c r="Z57" s="3">
        <v>57</v>
      </c>
      <c r="AA57" s="3" t="s">
        <v>120</v>
      </c>
      <c r="AD57" s="3">
        <v>56</v>
      </c>
      <c r="AE57" s="7" t="s">
        <v>121</v>
      </c>
    </row>
    <row r="58" spans="22:31" ht="13.5" hidden="1" thickBot="1" x14ac:dyDescent="0.25">
      <c r="V58" s="10" t="e">
        <f>B8</f>
        <v>#REF!</v>
      </c>
      <c r="Y58" s="3"/>
      <c r="Z58" s="3">
        <v>58</v>
      </c>
      <c r="AA58" s="3" t="s">
        <v>122</v>
      </c>
      <c r="AD58" s="3">
        <v>57</v>
      </c>
      <c r="AE58" s="7" t="s">
        <v>123</v>
      </c>
    </row>
    <row r="59" spans="22:31" hidden="1" x14ac:dyDescent="0.2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124</v>
      </c>
      <c r="AD59" s="3">
        <v>58</v>
      </c>
      <c r="AE59" s="7" t="s">
        <v>125</v>
      </c>
    </row>
    <row r="60" spans="22:31" hidden="1" x14ac:dyDescent="0.2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126</v>
      </c>
      <c r="AD60" s="3">
        <v>59</v>
      </c>
      <c r="AE60" s="7" t="s">
        <v>127</v>
      </c>
    </row>
    <row r="61" spans="22:31" hidden="1" x14ac:dyDescent="0.2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128</v>
      </c>
      <c r="AD61" s="3">
        <v>60</v>
      </c>
      <c r="AE61" s="7" t="s">
        <v>129</v>
      </c>
    </row>
    <row r="62" spans="22:31" hidden="1" x14ac:dyDescent="0.2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130</v>
      </c>
      <c r="AD62" s="3">
        <v>61</v>
      </c>
      <c r="AE62" s="7" t="s">
        <v>131</v>
      </c>
    </row>
    <row r="63" spans="22:31" hidden="1" x14ac:dyDescent="0.2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132</v>
      </c>
      <c r="AD63" s="3">
        <v>62</v>
      </c>
      <c r="AE63" s="7" t="s">
        <v>133</v>
      </c>
    </row>
    <row r="64" spans="22:31" ht="13.5" hidden="1" thickBot="1" x14ac:dyDescent="0.25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134</v>
      </c>
      <c r="AD64" s="3">
        <v>63</v>
      </c>
      <c r="AE64" s="7" t="s">
        <v>135</v>
      </c>
    </row>
    <row r="65" spans="22:31" hidden="1" x14ac:dyDescent="0.2">
      <c r="V65" s="4">
        <f>A9</f>
        <v>8</v>
      </c>
      <c r="Y65" s="6">
        <v>9</v>
      </c>
      <c r="Z65" s="3">
        <v>65</v>
      </c>
      <c r="AA65" s="3" t="s">
        <v>136</v>
      </c>
      <c r="AD65" s="3">
        <v>64</v>
      </c>
      <c r="AE65" s="7" t="s">
        <v>137</v>
      </c>
    </row>
    <row r="66" spans="22:31" ht="13.5" hidden="1" thickBot="1" x14ac:dyDescent="0.25">
      <c r="V66" s="10" t="str">
        <f>B9</f>
        <v>( OCHO NUEVOS PESOS 00/100  M.N.)</v>
      </c>
      <c r="Y66" s="3"/>
      <c r="Z66" s="3">
        <v>66</v>
      </c>
      <c r="AA66" s="3" t="s">
        <v>138</v>
      </c>
      <c r="AD66" s="3">
        <v>65</v>
      </c>
      <c r="AE66" s="7" t="s">
        <v>137</v>
      </c>
    </row>
    <row r="67" spans="22:31" hidden="1" x14ac:dyDescent="0.2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139</v>
      </c>
      <c r="AD67" s="3">
        <v>66</v>
      </c>
      <c r="AE67" s="7" t="s">
        <v>140</v>
      </c>
    </row>
    <row r="68" spans="22:31" hidden="1" x14ac:dyDescent="0.2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141</v>
      </c>
      <c r="AD68" s="3">
        <v>67</v>
      </c>
      <c r="AE68" s="7" t="s">
        <v>142</v>
      </c>
    </row>
    <row r="69" spans="22:31" hidden="1" x14ac:dyDescent="0.2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143</v>
      </c>
      <c r="AD69" s="3">
        <v>68</v>
      </c>
      <c r="AE69" s="7" t="s">
        <v>144</v>
      </c>
    </row>
    <row r="70" spans="22:31" hidden="1" x14ac:dyDescent="0.2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145</v>
      </c>
      <c r="AD70" s="3">
        <v>69</v>
      </c>
      <c r="AE70" s="7" t="s">
        <v>146</v>
      </c>
    </row>
    <row r="71" spans="22:31" hidden="1" x14ac:dyDescent="0.2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147</v>
      </c>
      <c r="AD71" s="3">
        <v>70</v>
      </c>
      <c r="AE71" s="7" t="s">
        <v>148</v>
      </c>
    </row>
    <row r="72" spans="22:31" ht="13.5" hidden="1" thickBot="1" x14ac:dyDescent="0.25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149</v>
      </c>
      <c r="AD72" s="3">
        <v>71</v>
      </c>
      <c r="AE72" s="7" t="s">
        <v>150</v>
      </c>
    </row>
    <row r="73" spans="22:31" hidden="1" x14ac:dyDescent="0.2">
      <c r="V73" s="4">
        <f>A10</f>
        <v>9</v>
      </c>
      <c r="Y73" s="6">
        <v>10</v>
      </c>
      <c r="Z73" s="3">
        <v>73</v>
      </c>
      <c r="AA73" s="3" t="s">
        <v>151</v>
      </c>
      <c r="AD73" s="3">
        <v>72</v>
      </c>
      <c r="AE73" s="7" t="s">
        <v>152</v>
      </c>
    </row>
    <row r="74" spans="22:31" ht="13.5" hidden="1" thickBot="1" x14ac:dyDescent="0.25">
      <c r="V74" s="10" t="e">
        <f>B10</f>
        <v>#REF!</v>
      </c>
      <c r="Y74" s="3"/>
      <c r="Z74" s="3">
        <v>74</v>
      </c>
      <c r="AA74" s="3" t="s">
        <v>153</v>
      </c>
      <c r="AD74" s="3">
        <v>73</v>
      </c>
      <c r="AE74" s="7" t="s">
        <v>154</v>
      </c>
    </row>
    <row r="75" spans="22:31" hidden="1" x14ac:dyDescent="0.2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155</v>
      </c>
      <c r="AD75" s="3">
        <v>74</v>
      </c>
      <c r="AE75" s="7" t="s">
        <v>156</v>
      </c>
    </row>
    <row r="76" spans="22:31" hidden="1" x14ac:dyDescent="0.2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157</v>
      </c>
      <c r="AD76" s="3">
        <v>75</v>
      </c>
      <c r="AE76" s="7" t="s">
        <v>158</v>
      </c>
    </row>
    <row r="77" spans="22:31" hidden="1" x14ac:dyDescent="0.2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159</v>
      </c>
      <c r="AD77" s="3">
        <v>76</v>
      </c>
      <c r="AE77" s="7" t="s">
        <v>160</v>
      </c>
    </row>
    <row r="78" spans="22:31" hidden="1" x14ac:dyDescent="0.2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161</v>
      </c>
      <c r="AD78" s="3">
        <v>77</v>
      </c>
      <c r="AE78" s="7" t="s">
        <v>162</v>
      </c>
    </row>
    <row r="79" spans="22:31" hidden="1" x14ac:dyDescent="0.2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163</v>
      </c>
      <c r="AD79" s="3">
        <v>78</v>
      </c>
      <c r="AE79" s="7" t="s">
        <v>164</v>
      </c>
    </row>
    <row r="80" spans="22:31" ht="13.5" hidden="1" thickBot="1" x14ac:dyDescent="0.25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165</v>
      </c>
      <c r="AD80" s="3">
        <v>79</v>
      </c>
      <c r="AE80" s="7" t="s">
        <v>166</v>
      </c>
    </row>
    <row r="81" spans="26:31" hidden="1" x14ac:dyDescent="0.2">
      <c r="Z81" s="3">
        <v>81</v>
      </c>
      <c r="AA81" s="3" t="s">
        <v>167</v>
      </c>
      <c r="AD81" s="3">
        <v>80</v>
      </c>
      <c r="AE81" s="7" t="s">
        <v>168</v>
      </c>
    </row>
    <row r="82" spans="26:31" hidden="1" x14ac:dyDescent="0.2">
      <c r="Z82" s="3">
        <v>82</v>
      </c>
      <c r="AA82" s="3" t="s">
        <v>169</v>
      </c>
      <c r="AD82" s="3">
        <v>81</v>
      </c>
      <c r="AE82" s="7" t="s">
        <v>170</v>
      </c>
    </row>
    <row r="83" spans="26:31" hidden="1" x14ac:dyDescent="0.2">
      <c r="Z83" s="3">
        <v>83</v>
      </c>
      <c r="AA83" s="3" t="s">
        <v>171</v>
      </c>
      <c r="AD83" s="3">
        <v>82</v>
      </c>
      <c r="AE83" s="7" t="s">
        <v>172</v>
      </c>
    </row>
    <row r="84" spans="26:31" hidden="1" x14ac:dyDescent="0.2">
      <c r="Z84" s="3">
        <v>84</v>
      </c>
      <c r="AA84" s="3" t="s">
        <v>173</v>
      </c>
      <c r="AD84" s="3">
        <v>83</v>
      </c>
      <c r="AE84" s="7" t="s">
        <v>174</v>
      </c>
    </row>
    <row r="85" spans="26:31" hidden="1" x14ac:dyDescent="0.2">
      <c r="Z85" s="3">
        <v>85</v>
      </c>
      <c r="AA85" s="3" t="s">
        <v>175</v>
      </c>
      <c r="AD85" s="3">
        <v>84</v>
      </c>
      <c r="AE85" s="7" t="s">
        <v>176</v>
      </c>
    </row>
    <row r="86" spans="26:31" hidden="1" x14ac:dyDescent="0.2">
      <c r="Z86" s="3">
        <v>86</v>
      </c>
      <c r="AA86" s="3" t="s">
        <v>177</v>
      </c>
      <c r="AD86" s="3">
        <v>85</v>
      </c>
      <c r="AE86" s="7" t="s">
        <v>178</v>
      </c>
    </row>
    <row r="87" spans="26:31" hidden="1" x14ac:dyDescent="0.2">
      <c r="Z87" s="3">
        <v>87</v>
      </c>
      <c r="AA87" s="3" t="s">
        <v>179</v>
      </c>
      <c r="AD87" s="3">
        <v>86</v>
      </c>
      <c r="AE87" s="7" t="s">
        <v>180</v>
      </c>
    </row>
    <row r="88" spans="26:31" hidden="1" x14ac:dyDescent="0.2">
      <c r="Z88" s="3">
        <v>88</v>
      </c>
      <c r="AA88" s="3" t="s">
        <v>181</v>
      </c>
      <c r="AD88" s="3">
        <v>87</v>
      </c>
      <c r="AE88" s="7" t="s">
        <v>182</v>
      </c>
    </row>
    <row r="89" spans="26:31" hidden="1" x14ac:dyDescent="0.2">
      <c r="Z89" s="3">
        <v>89</v>
      </c>
      <c r="AA89" s="3" t="s">
        <v>183</v>
      </c>
      <c r="AD89" s="3">
        <v>88</v>
      </c>
      <c r="AE89" s="7" t="s">
        <v>184</v>
      </c>
    </row>
    <row r="90" spans="26:31" hidden="1" x14ac:dyDescent="0.2">
      <c r="Z90" s="3">
        <v>90</v>
      </c>
      <c r="AA90" s="3" t="s">
        <v>185</v>
      </c>
      <c r="AD90" s="3">
        <v>89</v>
      </c>
      <c r="AE90" s="7" t="s">
        <v>186</v>
      </c>
    </row>
    <row r="91" spans="26:31" hidden="1" x14ac:dyDescent="0.2">
      <c r="Z91" s="3">
        <v>91</v>
      </c>
      <c r="AA91" s="3" t="s">
        <v>187</v>
      </c>
      <c r="AD91" s="3">
        <v>90</v>
      </c>
      <c r="AE91" s="7" t="s">
        <v>188</v>
      </c>
    </row>
    <row r="92" spans="26:31" hidden="1" x14ac:dyDescent="0.2">
      <c r="Z92" s="3">
        <v>92</v>
      </c>
      <c r="AA92" s="3" t="s">
        <v>189</v>
      </c>
      <c r="AD92" s="3">
        <v>91</v>
      </c>
      <c r="AE92" s="7" t="s">
        <v>190</v>
      </c>
    </row>
    <row r="93" spans="26:31" hidden="1" x14ac:dyDescent="0.2">
      <c r="Z93" s="3">
        <v>93</v>
      </c>
      <c r="AA93" s="3" t="s">
        <v>191</v>
      </c>
      <c r="AD93" s="3">
        <v>92</v>
      </c>
      <c r="AE93" s="7" t="s">
        <v>192</v>
      </c>
    </row>
    <row r="94" spans="26:31" hidden="1" x14ac:dyDescent="0.2">
      <c r="Z94" s="3">
        <v>94</v>
      </c>
      <c r="AA94" s="3" t="s">
        <v>193</v>
      </c>
      <c r="AD94" s="3">
        <v>93</v>
      </c>
      <c r="AE94" s="7" t="s">
        <v>194</v>
      </c>
    </row>
    <row r="95" spans="26:31" hidden="1" x14ac:dyDescent="0.2">
      <c r="Z95" s="3">
        <v>95</v>
      </c>
      <c r="AA95" s="3" t="s">
        <v>195</v>
      </c>
      <c r="AD95" s="3">
        <v>94</v>
      </c>
      <c r="AE95" s="7" t="s">
        <v>196</v>
      </c>
    </row>
    <row r="96" spans="26:31" hidden="1" x14ac:dyDescent="0.2">
      <c r="Z96" s="3">
        <v>96</v>
      </c>
      <c r="AA96" s="3" t="s">
        <v>197</v>
      </c>
      <c r="AD96" s="3">
        <v>95</v>
      </c>
      <c r="AE96" s="7" t="s">
        <v>198</v>
      </c>
    </row>
    <row r="97" spans="26:31" hidden="1" x14ac:dyDescent="0.2">
      <c r="Z97" s="3">
        <v>97</v>
      </c>
      <c r="AA97" s="3" t="s">
        <v>199</v>
      </c>
      <c r="AD97" s="3">
        <v>96</v>
      </c>
      <c r="AE97" s="7" t="s">
        <v>200</v>
      </c>
    </row>
    <row r="98" spans="26:31" hidden="1" x14ac:dyDescent="0.2">
      <c r="Z98" s="3">
        <v>98</v>
      </c>
      <c r="AA98" s="3" t="s">
        <v>201</v>
      </c>
      <c r="AD98" s="3">
        <v>97</v>
      </c>
      <c r="AE98" s="7" t="s">
        <v>202</v>
      </c>
    </row>
    <row r="99" spans="26:31" hidden="1" x14ac:dyDescent="0.2">
      <c r="Z99" s="3">
        <v>99</v>
      </c>
      <c r="AA99" s="3" t="s">
        <v>203</v>
      </c>
      <c r="AD99" s="3">
        <v>98</v>
      </c>
      <c r="AE99" s="7" t="s">
        <v>204</v>
      </c>
    </row>
    <row r="100" spans="26:31" hidden="1" x14ac:dyDescent="0.2">
      <c r="Z100" s="3">
        <v>100</v>
      </c>
      <c r="AA100" s="3" t="s">
        <v>205</v>
      </c>
      <c r="AD100" s="3">
        <v>99</v>
      </c>
      <c r="AE100" s="7" t="s">
        <v>206</v>
      </c>
    </row>
    <row r="101" spans="26:31" hidden="1" x14ac:dyDescent="0.2">
      <c r="AD101" s="3">
        <v>0</v>
      </c>
      <c r="AE101" s="7" t="s">
        <v>207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6AE687B167D14988CB8D2422FA1C15" ma:contentTypeVersion="5" ma:contentTypeDescription="Crear nuevo documento." ma:contentTypeScope="" ma:versionID="45d16b79f2a1757cb77193dd871cbbb7">
  <xsd:schema xmlns:xsd="http://www.w3.org/2001/XMLSchema" xmlns:xs="http://www.w3.org/2001/XMLSchema" xmlns:p="http://schemas.microsoft.com/office/2006/metadata/properties" xmlns:ns3="7755c317-35ad-47f4-a68f-3d7b4c819ff4" targetNamespace="http://schemas.microsoft.com/office/2006/metadata/properties" ma:root="true" ma:fieldsID="a8d5fb2e2a669263e6e15b16ec99da37" ns3:_="">
    <xsd:import namespace="7755c317-35ad-47f4-a68f-3d7b4c819f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5c317-35ad-47f4-a68f-3d7b4c819f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C75EE-991B-4FAA-89FE-4C0FF0C69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5c317-35ad-47f4-a68f-3d7b4c819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B5DEF-393B-4DA1-9D75-69F9BBE9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B4656-FD38-4052-A050-735C5597CCB0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755c317-35ad-47f4-a68f-3d7b4c819ff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TEXTOS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ADMIN</cp:lastModifiedBy>
  <cp:lastPrinted>2024-10-25T04:39:53Z</cp:lastPrinted>
  <dcterms:created xsi:type="dcterms:W3CDTF">1998-05-03T17:20:22Z</dcterms:created>
  <dcterms:modified xsi:type="dcterms:W3CDTF">2024-10-26T02:51:47Z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0x010100756AE687B167D14988CB8D2422FA1C15</vt:lpwstr>
  </property>
</Properties>
</file>