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E L E N A\Desktop\MAESTRIA EN VALUACION\ANALISIS DE COSTOS\SEMANA 04\"/>
    </mc:Choice>
  </mc:AlternateContent>
  <xr:revisionPtr revIDLastSave="0" documentId="13_ncr:1_{EBBCB934-D462-4248-9E73-06FE7719987B}" xr6:coauthVersionLast="47" xr6:coauthVersionMax="47" xr10:uidLastSave="{00000000-0000-0000-0000-000000000000}"/>
  <bookViews>
    <workbookView xWindow="-120" yWindow="-120" windowWidth="20730" windowHeight="11310" xr2:uid="{DD28222A-BD0F-44F3-A530-C2E82BD8E6E5}"/>
  </bookViews>
  <sheets>
    <sheet name="Avalúo" sheetId="1" r:id="rId1"/>
    <sheet name="cálculo ISR" sheetId="2" r:id="rId2"/>
  </sheets>
  <definedNames>
    <definedName name="_xlnm.Print_Area" localSheetId="0">Avalúo!$A$1:$J$265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2" i="1" l="1"/>
  <c r="D255" i="1" s="1"/>
  <c r="I226" i="1"/>
  <c r="J226" i="1" s="1"/>
  <c r="N244" i="1"/>
  <c r="N243" i="1"/>
  <c r="N193" i="1"/>
  <c r="N194" i="1"/>
  <c r="N195" i="1"/>
  <c r="N196" i="1"/>
  <c r="N197" i="1"/>
  <c r="N192" i="1"/>
  <c r="I194" i="1"/>
  <c r="J194" i="1" s="1"/>
  <c r="I195" i="1"/>
  <c r="J195" i="1" s="1"/>
  <c r="I197" i="1"/>
  <c r="J197" i="1" s="1"/>
  <c r="I192" i="1"/>
  <c r="J192" i="1" s="1"/>
  <c r="C7" i="2"/>
  <c r="E196" i="1"/>
  <c r="I196" i="1" s="1"/>
  <c r="J196" i="1" s="1"/>
  <c r="E244" i="1"/>
  <c r="I244" i="1" s="1"/>
  <c r="J244" i="1" s="1"/>
  <c r="E243" i="1"/>
  <c r="I243" i="1" s="1"/>
  <c r="J243" i="1" s="1"/>
  <c r="C9" i="2"/>
  <c r="C3" i="2"/>
  <c r="C6" i="2" s="1"/>
  <c r="E193" i="1"/>
  <c r="I193" i="1" s="1"/>
  <c r="J193" i="1" s="1"/>
  <c r="O193" i="1" s="1"/>
  <c r="J228" i="1" l="1"/>
  <c r="D253" i="1" s="1"/>
  <c r="O195" i="1"/>
  <c r="O197" i="1"/>
  <c r="O196" i="1"/>
  <c r="O243" i="1"/>
  <c r="O192" i="1"/>
  <c r="O194" i="1"/>
  <c r="O244" i="1"/>
  <c r="C10" i="2"/>
  <c r="J198" i="1"/>
  <c r="O246" i="1" l="1"/>
  <c r="O198" i="1"/>
  <c r="D239" i="1"/>
  <c r="D254" i="1" l="1"/>
  <c r="J246" i="1"/>
  <c r="C12" i="2" s="1"/>
  <c r="C13" i="2" s="1"/>
  <c r="C15" i="2" l="1"/>
  <c r="C19" i="2" s="1"/>
  <c r="C20" i="2" s="1"/>
  <c r="J42" i="1"/>
</calcChain>
</file>

<file path=xl/sharedStrings.xml><?xml version="1.0" encoding="utf-8"?>
<sst xmlns="http://schemas.openxmlformats.org/spreadsheetml/2006/main" count="312" uniqueCount="267">
  <si>
    <t>AVALUO INMOBILIARIO</t>
  </si>
  <si>
    <t>1) ANTECEDENTES</t>
  </si>
  <si>
    <t>Propietario:</t>
  </si>
  <si>
    <t>Solicitante:</t>
  </si>
  <si>
    <t>Inmueble a valuar:</t>
  </si>
  <si>
    <t>Régimen de propiedad:</t>
  </si>
  <si>
    <t>Objeto:</t>
  </si>
  <si>
    <t>Propósito:</t>
  </si>
  <si>
    <t>Valuador:</t>
  </si>
  <si>
    <t>Especialidad:</t>
  </si>
  <si>
    <t>Fecha del avalúo:</t>
  </si>
  <si>
    <t>Cédula profesional:</t>
  </si>
  <si>
    <t>Calle:</t>
  </si>
  <si>
    <t>Colonia:</t>
  </si>
  <si>
    <t>No. Exterior:</t>
  </si>
  <si>
    <t>Código postal:</t>
  </si>
  <si>
    <t>Lote:</t>
  </si>
  <si>
    <t>Manzana:</t>
  </si>
  <si>
    <t>Municipio:</t>
  </si>
  <si>
    <t>Ciudad:</t>
  </si>
  <si>
    <t>Latitud:</t>
  </si>
  <si>
    <t>Longitud:</t>
  </si>
  <si>
    <t>Altitud:</t>
  </si>
  <si>
    <t>XXXXXXXXXXXXX</t>
  </si>
  <si>
    <t>Casa Habitación</t>
  </si>
  <si>
    <t>XXXXXXX</t>
  </si>
  <si>
    <t>Privada individual</t>
  </si>
  <si>
    <t>Cálculo de ISR</t>
  </si>
  <si>
    <t>Arq. María Elena González Molina</t>
  </si>
  <si>
    <t>Maestría en Valuación</t>
  </si>
  <si>
    <t>Aguascalientes</t>
  </si>
  <si>
    <t>Categoria:</t>
  </si>
  <si>
    <t>Condición de la zona:</t>
  </si>
  <si>
    <t>% de saturación:</t>
  </si>
  <si>
    <t>Fuente:</t>
  </si>
  <si>
    <t>Contaminación ambiental:</t>
  </si>
  <si>
    <t>No se aprecia</t>
  </si>
  <si>
    <t>Uso de suelo:</t>
  </si>
  <si>
    <t>Datos del Inmueble</t>
  </si>
  <si>
    <t xml:space="preserve">Número de cuenta predial: </t>
  </si>
  <si>
    <t>Cuenta de agua:</t>
  </si>
  <si>
    <t>XXXXXXXX</t>
  </si>
  <si>
    <t>Entre vialidades:</t>
  </si>
  <si>
    <t>Vialidad posterior:</t>
  </si>
  <si>
    <t>Consolidada</t>
  </si>
  <si>
    <t>Habitacional unifamiliar</t>
  </si>
  <si>
    <t>Equipamiento urbano</t>
  </si>
  <si>
    <t>Canchas deportivas:</t>
  </si>
  <si>
    <t>Parques y/o jardínes:</t>
  </si>
  <si>
    <t>Plaza pública:</t>
  </si>
  <si>
    <t>Locales comerciales:</t>
  </si>
  <si>
    <t>Mercado:</t>
  </si>
  <si>
    <t>Templo:</t>
  </si>
  <si>
    <t>Escuela primaria:</t>
  </si>
  <si>
    <t>Escuela secundaria:</t>
  </si>
  <si>
    <t>Preparatoria:</t>
  </si>
  <si>
    <t>Universidad:</t>
  </si>
  <si>
    <t>Consultorios:</t>
  </si>
  <si>
    <t>Hospitales generales:</t>
  </si>
  <si>
    <t>Hospital especialidades:</t>
  </si>
  <si>
    <t>Banco:</t>
  </si>
  <si>
    <t>Centro comunitario:</t>
  </si>
  <si>
    <t>Distancia urbano:</t>
  </si>
  <si>
    <t>Distancia suburbano:</t>
  </si>
  <si>
    <t>DISTANCIA mts</t>
  </si>
  <si>
    <t>Notaría:</t>
  </si>
  <si>
    <t>Notario:</t>
  </si>
  <si>
    <t>Escritura:</t>
  </si>
  <si>
    <t>Volumen:</t>
  </si>
  <si>
    <t>Fecha:</t>
  </si>
  <si>
    <t>Aguascalientes, Ags.</t>
  </si>
  <si>
    <t>Fuente de información legal</t>
  </si>
  <si>
    <t>ORIENTACION</t>
  </si>
  <si>
    <t>Norte</t>
  </si>
  <si>
    <t>MEDIDA (m)</t>
  </si>
  <si>
    <t>Sur</t>
  </si>
  <si>
    <t>Este</t>
  </si>
  <si>
    <t>Oeste</t>
  </si>
  <si>
    <t>Medidas, colindancias y superficie</t>
  </si>
  <si>
    <t>Construcc. predominantes:</t>
  </si>
  <si>
    <t>Densidad habitacional:</t>
  </si>
  <si>
    <t>Media, 400 hab/ha una vivienda por lote de 125 m2</t>
  </si>
  <si>
    <t>Infraestructura</t>
  </si>
  <si>
    <t>Red de distribución de agua potable:</t>
  </si>
  <si>
    <t>Sistema mixto (residuales y pluviales):</t>
  </si>
  <si>
    <t>Suministro eléctrico:</t>
  </si>
  <si>
    <t>Acometida eléctrica al inmueble:</t>
  </si>
  <si>
    <t>Gas natural:</t>
  </si>
  <si>
    <t>Vigilancia:</t>
  </si>
  <si>
    <t>Recolección de  basura:</t>
  </si>
  <si>
    <t>Alumbrado público:</t>
  </si>
  <si>
    <t>Señalización de vías:</t>
  </si>
  <si>
    <t>Con suministro al inmueble</t>
  </si>
  <si>
    <t>Con conexíón al inmueble</t>
  </si>
  <si>
    <t>Sí existe</t>
  </si>
  <si>
    <t>Red subterranea</t>
  </si>
  <si>
    <t>Alumbrado con cableado subterraneo</t>
  </si>
  <si>
    <t>No existe</t>
  </si>
  <si>
    <t>Municipal</t>
  </si>
  <si>
    <t>Cada 5 días</t>
  </si>
  <si>
    <t>Vialidad</t>
  </si>
  <si>
    <t>Material</t>
  </si>
  <si>
    <t>Banquetas</t>
  </si>
  <si>
    <t>Guarniciones</t>
  </si>
  <si>
    <t>Concreto hidráulico</t>
  </si>
  <si>
    <t>Concreto</t>
  </si>
  <si>
    <t>Ancho (m)</t>
  </si>
  <si>
    <t>Red recolección de aguas residuales:</t>
  </si>
  <si>
    <t>Configuración del terreno</t>
  </si>
  <si>
    <t>CALLE</t>
  </si>
  <si>
    <t>Transversal</t>
  </si>
  <si>
    <t>TIPO</t>
  </si>
  <si>
    <t>Limítrofe</t>
  </si>
  <si>
    <t>Distrito judicial y entidad:</t>
  </si>
  <si>
    <t>Ubicación:</t>
  </si>
  <si>
    <t>Topografía:</t>
  </si>
  <si>
    <t>Configuración:</t>
  </si>
  <si>
    <t>Lote intermedio</t>
  </si>
  <si>
    <t>Plano</t>
  </si>
  <si>
    <t>Regular</t>
  </si>
  <si>
    <t>Servidumbres o restricciones:</t>
  </si>
  <si>
    <t>Fallas o grietas:</t>
  </si>
  <si>
    <t>No se aprecian, de acuerdo al Sistema de Información de Fallas Geológicas y Grietas (SIFAGG)</t>
  </si>
  <si>
    <t>Proximidad urbana:</t>
  </si>
  <si>
    <t>Uso actual:</t>
  </si>
  <si>
    <t>Calidad del proyecto:</t>
  </si>
  <si>
    <t>Funcional.</t>
  </si>
  <si>
    <t>Descripción</t>
  </si>
  <si>
    <t>Fuente del valor reposición:</t>
  </si>
  <si>
    <t>Estado de conservación:</t>
  </si>
  <si>
    <t>No. De niveles del sujeto:</t>
  </si>
  <si>
    <t>Observaciones al estado de conservación:</t>
  </si>
  <si>
    <t>% de avance de obra gral:</t>
  </si>
  <si>
    <t>% de avance de a. comunes:</t>
  </si>
  <si>
    <t>Bueno</t>
  </si>
  <si>
    <t>2) DECLARACIONES Y ADVERTENCIAS</t>
  </si>
  <si>
    <t>3) CARACTERÍSTICAS URBANAS</t>
  </si>
  <si>
    <t>4) TERRENO</t>
  </si>
  <si>
    <t>Superficie (m2)</t>
  </si>
  <si>
    <t>CROQUIS MACROLOCALIZACION</t>
  </si>
  <si>
    <t>CROQUIS MICROLOCALIZACION</t>
  </si>
  <si>
    <t>5) DESCRIPCION GENERAL DEL INMUEBLE</t>
  </si>
  <si>
    <t>6) CONSIDERACIONES PREVIAS AL AVALUO</t>
  </si>
  <si>
    <t>Cantidad</t>
  </si>
  <si>
    <t>Instalaciones especiales, elementos accesorios y obras complementarias</t>
  </si>
  <si>
    <t>Definiciones</t>
  </si>
  <si>
    <t>Valor comercial:</t>
  </si>
  <si>
    <t>Es la cuantía estimada por la que un activo o pasivo debería intercambiarse en la fecha de valuación entre un comprador dispuesto a comprar y un vendedor dispuesto a vender, en una transacción libre, tras una comercialización adecuada en la que las partes hayan actuado con conocimiento, de manera prudente y sin coacción.</t>
  </si>
  <si>
    <t>Enfoque de costos:</t>
  </si>
  <si>
    <t>Está basado en el supuesto de que un comprador con la información pertinente no pagaría más por un bien que el costo de un bien substituto con el mismo uso o fin que el bien considerado. Este enfoque considera que el valor máximo del bien para el comprador será la cantidad necesaria para adquirir o construir un nuevo bien de igual utilidad. Cuando el bien no es nuevo, el valor de reposición nuevo deberá ser ajustado de acuerdo con los métodos de depreciación y obsolescencia utilizados comúnmente.</t>
  </si>
  <si>
    <t>Enfoque de ingresos:</t>
  </si>
  <si>
    <t>Está basado en el principio económico de "anticipación", el cual considera que los valores con relación al valor presente de los beneficios futuros derivados de la propiedad y es generalmente medido a través de la capitalización de un nivel especifico de ingresos.</t>
  </si>
  <si>
    <t>Valor físico o directo:</t>
  </si>
  <si>
    <t>Valor de capitalización de rentas:</t>
  </si>
  <si>
    <t>Enfoque de mercado:</t>
  </si>
  <si>
    <t>Valor neto de reposición (VNR):</t>
  </si>
  <si>
    <t>Factor de zona:</t>
  </si>
  <si>
    <t>Este enfoque está basado en el supuesto de que un comprador con la información pertinente no pagaría más por un bien que el costo de un bien sustituto con el mismo uso o fin que el bien considerado. Este enfoque considera que valor máximo del bien para el comprador con información pertinente, será la cantidad necesaria para construir o adquirir un nuevo bien de igual utilidad. Cuando el bien no es nuevo, el valor de reposición nuevo deberá ser ajustado de acuerdo con todos los métodos de depreciación y obsolescencia a la fecha del avalúo.</t>
  </si>
  <si>
    <t>Es el valor presente de beneficios futuros derivados de la propiedad y es generalmente medido a través de la capitalización de un nivel especifico de ingresos.</t>
  </si>
  <si>
    <t>Está basado en el principio económico de "sustitución” que considera; que un comprador bien informado no pagara por una propiedad más del precio de compra de otra propiedad similar.</t>
  </si>
  <si>
    <t>Es la cantidad estimada en términos monetarios, a partir del valor de reproducción nuevo, deduciendo deméritos existentes debidos al deterioro físico, a la obsolescencia funcional y a la obsolescencia económica de cada bien valuado.</t>
  </si>
  <si>
    <t>Valor de reposición nuevo (VRN):</t>
  </si>
  <si>
    <t>Es el costo a precios actuales, de un bien nuevo similar, que tenga la utilidad o función equivalente más próxima al bien que se está valuado, con las características que la técnica o tecnología hubiera introducido dentro de los modelos considerados equivalentes.</t>
  </si>
  <si>
    <t>Corresponderá al factor aplicable por las diferencias de grado de importancia o calidad de las vialidades sobre las que se localiza o se accede a los comparables o al sujeto.</t>
  </si>
  <si>
    <t>Factor de ubicación:</t>
  </si>
  <si>
    <t>Factor de frente:</t>
  </si>
  <si>
    <t>Factor de forma:</t>
  </si>
  <si>
    <t>Factor de superficie:</t>
  </si>
  <si>
    <t>Factor de topografía:</t>
  </si>
  <si>
    <t>Factor uso de suelo:</t>
  </si>
  <si>
    <t>Factor de  negociación:</t>
  </si>
  <si>
    <t>Corresponderá al factor que reconoce el mercado por las diferencias de localización en la manzana: 1, 2, 3, 4 frentes o sin frente.</t>
  </si>
  <si>
    <t>Corresponderá al factor que reconoce el mercado si se tiene un frente menor al frente tipo de la zona.</t>
  </si>
  <si>
    <t>Corresponderá al factor que reconoce el mercado por la diferencia entre un predio de forma regular e irregular.</t>
  </si>
  <si>
    <t>Corresponderá al factor aplicable por las diferencias de área entre los comparables y el sujeto.</t>
  </si>
  <si>
    <t>Corresponderá al factor que reconoce el mercado por la diferencia por la diferencia en la configuración topográfica.</t>
  </si>
  <si>
    <t>Corresponderá al factor aplicable por las diferencias en cuanto a uso de suelo oficial.</t>
  </si>
  <si>
    <t>Corresponderá al factor aplicable por la diferencia que se observa entre un valor de oferta y un valor de cierre.</t>
  </si>
  <si>
    <t>7) ENFOQUE COMPARATIVO DE MERCADO</t>
  </si>
  <si>
    <t>Datos de los comparables</t>
  </si>
  <si>
    <t>Ubicación de los comparables</t>
  </si>
  <si>
    <t>Homologación</t>
  </si>
  <si>
    <t>8) ENFOQUE DE COSTOS</t>
  </si>
  <si>
    <t>Terreno</t>
  </si>
  <si>
    <t>Construcciones</t>
  </si>
  <si>
    <t>9) CONCLUSION</t>
  </si>
  <si>
    <t xml:space="preserve">Mejoras </t>
  </si>
  <si>
    <t>Tipo de Construcción</t>
  </si>
  <si>
    <t>Unidad</t>
  </si>
  <si>
    <t>Factor de actualización</t>
  </si>
  <si>
    <t>Fecha de realización de mejoras</t>
  </si>
  <si>
    <t>INPC inicial</t>
  </si>
  <si>
    <t>INPC final</t>
  </si>
  <si>
    <t>m2</t>
  </si>
  <si>
    <t>P. U.</t>
  </si>
  <si>
    <t>Valores actuales</t>
  </si>
  <si>
    <t>1.- La dirección del inmueble se obtiene de la escritura numero XXXXXX, vol XXXXXX, ante la fe del lic. Roberto Ramírez Brand, notario público 37 de la ciudad de Aguascalientes.
2.- El código postal es el que pertenece al inmueble según la pagina de correos de México. 
3.- La superficie de terreno se obtuvo de la escritura proporcionada y dice 102.00 m². 
4.- La superficie de construcción se obtuvo con base al plano arquitectónico corroborando medidas en visita. 
5.- La edad del inmueble se considera en base a la escritura antes descrita. Se trata de una vivienda usada.
6.- La vivienda presenta adecuaciones las cuales consisten en ampliación y techado de cuarto de servicio y se cambió todo el piso y azulejos de la vivienda; estas remodelaciones se realizaron en el año 2023.</t>
  </si>
  <si>
    <t xml:space="preserve">El presente avalúo no tendrá validez para ningún propósito distinto al especificado en el mismo, así mismo si carece de las firmas de los funcionarios autorizados. El presente avalúo tendrá una vigencia de seis meses contados a partir de la fecha del mismo, siempre que no cambien las características físicas del inmueble o las condiciones generales del mercado inmobiliario. 
El enfoque por capitalización de rentas se omite bajo el criterio de la regla vigésimo segunda de las reglas de carácter general que establecen la metodología para la valuación de créditos garantizados de la vivienda (d.o. de fecha 27 de septiembre del año 2004 que dice: enfoque de capitalización de rentas: la utilización de este enfoque requiere que existan suficientes datos de rentas sobre comparables que reflejen adecuadamente la situación actual de ese mercado. la aplicación de dicho enfoque no sera necesaria para la valuación de viviendas de clase mínima, económica, interés social y media, descritas en la regla vigésimo segunda), objeto de este avalúo. 
</t>
  </si>
  <si>
    <t>Año de realización mejoras:</t>
  </si>
  <si>
    <t>Cavalia</t>
  </si>
  <si>
    <t>Prieto Azabache</t>
  </si>
  <si>
    <t>XXXXXXXXXX</t>
  </si>
  <si>
    <t>Norteste</t>
  </si>
  <si>
    <t>Sureste</t>
  </si>
  <si>
    <t>Suroeste</t>
  </si>
  <si>
    <t>Noroeste</t>
  </si>
  <si>
    <t>Casas habitación de dos y tres niveles</t>
  </si>
  <si>
    <t>Programa de Desarrollo Urbano de la Ciudad de la Ciudad de Aguascalientes 2040</t>
  </si>
  <si>
    <t>Primer orden</t>
  </si>
  <si>
    <t>Av. Eugenio Garza Sada y Antiguo Camino a San Ignacio</t>
  </si>
  <si>
    <t>Vías de acceso:</t>
  </si>
  <si>
    <t>Las propias del condominio</t>
  </si>
  <si>
    <t>Cto. Cavalia</t>
  </si>
  <si>
    <t>Pura Sangre</t>
  </si>
  <si>
    <t>Cuarto de Milla</t>
  </si>
  <si>
    <t>Casa habitación de tres niveles, modelo Draco, en lote intermedio.</t>
  </si>
  <si>
    <t>Buen estado de conservación</t>
  </si>
  <si>
    <t>Cocina integral</t>
  </si>
  <si>
    <t>Cisterna</t>
  </si>
  <si>
    <t>Patio</t>
  </si>
  <si>
    <t>Roof Garden (jacuzzi, cocineta)</t>
  </si>
  <si>
    <t>PU</t>
  </si>
  <si>
    <t>lote</t>
  </si>
  <si>
    <t>ml</t>
  </si>
  <si>
    <t>Terraza PB con loseta cerámica</t>
  </si>
  <si>
    <t>Bardas de 2.3 a 2.5 de altura</t>
  </si>
  <si>
    <t>Tipo I - Casa Habitación</t>
  </si>
  <si>
    <t>Tipo II - Accesorias</t>
  </si>
  <si>
    <t>Factores</t>
  </si>
  <si>
    <t>IC</t>
  </si>
  <si>
    <t>SIS</t>
  </si>
  <si>
    <t>EC-E</t>
  </si>
  <si>
    <t>Factor IC</t>
  </si>
  <si>
    <t>Factor SIS</t>
  </si>
  <si>
    <t>Factor EC - E</t>
  </si>
  <si>
    <t>Valores referidos a Febrero 2020</t>
  </si>
  <si>
    <t>Valor de las mejoras</t>
  </si>
  <si>
    <t>Mejoras al 80%</t>
  </si>
  <si>
    <t>Costo justificado al día de hoy</t>
  </si>
  <si>
    <t>Precio venta</t>
  </si>
  <si>
    <t>Utilidad</t>
  </si>
  <si>
    <t>ISR 30% aproximado</t>
  </si>
  <si>
    <t>INPC sept 2024</t>
  </si>
  <si>
    <t>CALCULO ISR</t>
  </si>
  <si>
    <t>Varela M2 costos de construcción y ensambles de costos Aguascalientes</t>
  </si>
  <si>
    <t>INPC ene 2020</t>
  </si>
  <si>
    <t>Valor referido de las mejoras a Febrero de 2020</t>
  </si>
  <si>
    <t>INPC sep 2018</t>
  </si>
  <si>
    <t>Precio compra terreno Oct 2018</t>
  </si>
  <si>
    <t>Factor actualización mejoras</t>
  </si>
  <si>
    <t>Factor actualización terreno</t>
  </si>
  <si>
    <t>Precio terreno Sep 2024</t>
  </si>
  <si>
    <t>10) CROQUIS Y REPORTE FOTOGRAFICO</t>
  </si>
  <si>
    <t>VRN</t>
  </si>
  <si>
    <t>edad</t>
  </si>
  <si>
    <t>ec</t>
  </si>
  <si>
    <t>Valor Unitario</t>
  </si>
  <si>
    <t>vut</t>
  </si>
  <si>
    <t>fec</t>
  </si>
  <si>
    <t>vnr</t>
  </si>
  <si>
    <t>valor unitario</t>
  </si>
  <si>
    <t>vrn</t>
  </si>
  <si>
    <t>Estimar el valor comercial</t>
  </si>
  <si>
    <t>Valor accesorios y obras complementarias</t>
  </si>
  <si>
    <t>Valor construcción</t>
  </si>
  <si>
    <t>Valor terreno</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</si>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</sst>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0.0000"/>
    <numFmt numFmtId="165" formatCode="0.000"/>
  </numFmts>
  <fonts count="17" x14ac:knownFonts="1">
    <font>
      <sz val="11"/>
      <color theme="1"/>
      <name val="Calibri"/>
      <family val="2"/>
      <scheme val="minor"/>
    </font>
    <font>
      <sz val="10"/>
      <color theme="1"/>
      <name val="Century Gothic"/>
      <family val="2"/>
    </font>
    <font>
      <b/>
      <sz val="10"/>
      <color theme="0" tint="-4.9989318521683403E-2"/>
      <name val="Century Gothic"/>
      <family val="2"/>
    </font>
    <font>
      <sz val="11"/>
      <color theme="1"/>
      <name val="Calibri"/>
      <family val="2"/>
      <scheme val="minor"/>
    </font>
    <font>
      <b/>
      <sz val="20"/>
      <color theme="4" tint="-0.249977111117893"/>
      <name val="Century Gothic"/>
      <family val="2"/>
    </font>
    <font>
      <b/>
      <sz val="9"/>
      <color theme="1"/>
      <name val="Century Gothic"/>
      <family val="2"/>
    </font>
    <font>
      <sz val="9"/>
      <color theme="1"/>
      <name val="Century Gothic"/>
      <family val="2"/>
    </font>
    <font>
      <sz val="8"/>
      <color theme="1"/>
      <name val="Century Gothic"/>
      <family val="2"/>
    </font>
    <font>
      <b/>
      <sz val="10"/>
      <color theme="4" tint="-0.249977111117893"/>
      <name val="Century Gothic"/>
      <family val="2"/>
    </font>
    <font>
      <b/>
      <sz val="9"/>
      <color theme="0" tint="-4.9989318521683403E-2"/>
      <name val="Century Gothic"/>
      <family val="2"/>
    </font>
    <font>
      <b/>
      <sz val="8"/>
      <name val="Century Gothic"/>
      <family val="2"/>
    </font>
    <font>
      <sz val="8"/>
      <name val="Century Gothic"/>
      <family val="2"/>
    </font>
    <font>
      <b/>
      <sz val="9"/>
      <name val="Century Gothic"/>
      <family val="2"/>
    </font>
    <font>
      <sz val="7.5"/>
      <color theme="1"/>
      <name val="Century Gothic"/>
      <family val="2"/>
    </font>
    <font>
      <b/>
      <sz val="7.5"/>
      <color theme="1"/>
      <name val="Century Gothic"/>
      <family val="2"/>
    </font>
    <font>
      <sz val="8"/>
      <name val="Calibri"/>
      <family val="2"/>
      <scheme val="minor"/>
    </font>
    <font>
      <sz val="9"/>
      <name val="Century Gothic"/>
      <family val="2"/>
    </font>
  </fonts>
  <fills count="5">
    <fill>
      <patternFill patternType="none"/>
    </fill>
    <fill>
      <patternFill patternType="gray125"/>
    </fill>
    <fill>
      <patternFill patternType="solid">
        <fgColor theme="1" tint="0.14999847407452621"/>
        <bgColor indexed="64"/>
      </patternFill>
    </fill>
    <fill>
      <patternFill patternType="solid">
        <fgColor theme="0" tint="-0.14999847407452621"/>
        <bgColor indexed="64"/>
      </patternFill>
    </fill>
    <fill>
      <patternFill patternType="solid">
        <fgColor theme="0" tint="-0.34998626667073579"/>
        <bgColor indexed="64"/>
      </patternFill>
    </fill>
  </fills>
  <borders count="49">
    <border>
      <left/>
      <right/>
      <top/>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medium">
        <color indexed="64"/>
      </bottom>
      <diagonal/>
    </border>
    <border>
      <left/>
      <right/>
      <top style="thin">
        <color indexed="64"/>
      </top>
      <bottom/>
      <diagonal/>
    </border>
  </borders>
  <cellStyleXfs count="3">
    <xf numFmtId="0" fontId="0" fillId="0" borderId="0"/>
    <xf numFmtId="9" fontId="3" fillId="0" borderId="0" applyFont="0" applyFill="0" applyBorder="0" applyAlignment="0" applyProtection="0"/>
    <xf numFmtId="44" fontId="3" fillId="0" borderId="0" applyFont="0" applyFill="0" applyBorder="0" applyAlignment="0" applyProtection="0"/>
  </cellStyleXfs>
  <cellXfs count="209">
    <xf numFmtId="0" fontId="0" fillId="0" borderId="0" xfId="0"/>
    <xf numFmtId="0" fontId="1" fillId="3" borderId="0" xfId="0" applyFont="1" applyFill="1"/>
    <xf numFmtId="0" fontId="1" fillId="0" borderId="0" xfId="0" applyFont="1"/>
    <xf numFmtId="0" fontId="1" fillId="0" borderId="0" xfId="0" applyFont="1" applyAlignment="1">
      <alignment horizontal="right"/>
    </xf>
    <xf numFmtId="0" fontId="2" fillId="2" borderId="0" xfId="0" applyFont="1" applyFill="1"/>
    <xf numFmtId="0" fontId="1" fillId="3" borderId="0" xfId="0" applyFont="1" applyFill="1" applyAlignment="1">
      <alignment horizontal="right"/>
    </xf>
    <xf numFmtId="0" fontId="8" fillId="3" borderId="0" xfId="0" applyFont="1" applyFill="1" applyAlignment="1">
      <alignment horizontal="right"/>
    </xf>
    <xf numFmtId="0" fontId="8" fillId="3" borderId="0" xfId="0" applyFont="1" applyFill="1" applyAlignment="1">
      <alignment wrapText="1"/>
    </xf>
    <xf numFmtId="0" fontId="6" fillId="0" borderId="0" xfId="0" applyFont="1"/>
    <xf numFmtId="0" fontId="5" fillId="3" borderId="0" xfId="0" applyFont="1" applyFill="1" applyAlignment="1">
      <alignment horizontal="right"/>
    </xf>
    <xf numFmtId="0" fontId="6" fillId="0" borderId="0" xfId="0" applyFont="1" applyAlignment="1">
      <alignment horizontal="right"/>
    </xf>
    <xf numFmtId="0" fontId="5" fillId="3" borderId="1" xfId="0" applyFont="1" applyFill="1" applyBorder="1" applyAlignment="1">
      <alignment horizontal="left"/>
    </xf>
    <xf numFmtId="0" fontId="5" fillId="3" borderId="1" xfId="0" applyFont="1" applyFill="1" applyBorder="1" applyAlignment="1">
      <alignment horizontal="right"/>
    </xf>
    <xf numFmtId="0" fontId="6" fillId="0" borderId="0" xfId="0" applyFont="1" applyAlignment="1">
      <alignment horizontal="left"/>
    </xf>
    <xf numFmtId="0" fontId="5" fillId="0" borderId="0" xfId="0" applyFont="1" applyFill="1" applyAlignment="1">
      <alignment horizontal="right"/>
    </xf>
    <xf numFmtId="0" fontId="6" fillId="0" borderId="0" xfId="0" applyFont="1" applyFill="1"/>
    <xf numFmtId="0" fontId="6" fillId="0" borderId="0" xfId="0" applyFont="1" applyFill="1" applyAlignment="1">
      <alignment horizontal="right"/>
    </xf>
    <xf numFmtId="0" fontId="6" fillId="0" borderId="0" xfId="0" applyFont="1"/>
    <xf numFmtId="9" fontId="6" fillId="0" borderId="0" xfId="0" applyNumberFormat="1" applyFont="1" applyAlignment="1">
      <alignment horizontal="right"/>
    </xf>
    <xf numFmtId="0" fontId="6" fillId="0" borderId="0" xfId="0" applyFont="1" applyAlignment="1">
      <alignment horizontal="left" wrapText="1"/>
    </xf>
    <xf numFmtId="0" fontId="5" fillId="3" borderId="0" xfId="0" applyFont="1" applyFill="1" applyAlignment="1">
      <alignment horizontal="center" wrapText="1"/>
    </xf>
    <xf numFmtId="0" fontId="6" fillId="0" borderId="0" xfId="0" applyFont="1" applyAlignment="1">
      <alignment horizontal="center"/>
    </xf>
    <xf numFmtId="0" fontId="5" fillId="3" borderId="10" xfId="0" applyFont="1" applyFill="1" applyBorder="1" applyAlignment="1">
      <alignment horizontal="center" wrapText="1"/>
    </xf>
    <xf numFmtId="0" fontId="5" fillId="3" borderId="10" xfId="0" applyFont="1" applyFill="1" applyBorder="1" applyAlignment="1">
      <alignment horizontal="left" wrapText="1"/>
    </xf>
    <xf numFmtId="0" fontId="5" fillId="3" borderId="10" xfId="0" applyFont="1" applyFill="1" applyBorder="1" applyAlignment="1">
      <alignment horizontal="left"/>
    </xf>
    <xf numFmtId="0" fontId="9" fillId="2" borderId="0" xfId="0" applyFont="1" applyFill="1"/>
    <xf numFmtId="2" fontId="6" fillId="0" borderId="0" xfId="0" applyNumberFormat="1" applyFont="1" applyAlignment="1">
      <alignment horizontal="center" vertical="center"/>
    </xf>
    <xf numFmtId="0" fontId="5" fillId="3" borderId="10" xfId="0" applyFont="1" applyFill="1" applyBorder="1" applyAlignment="1">
      <alignment horizontal="center"/>
    </xf>
    <xf numFmtId="0" fontId="6" fillId="0" borderId="5" xfId="0" applyFont="1" applyBorder="1" applyAlignment="1">
      <alignment horizontal="center"/>
    </xf>
    <xf numFmtId="0" fontId="6" fillId="0" borderId="9" xfId="0" applyFont="1" applyBorder="1" applyAlignment="1">
      <alignment horizontal="center"/>
    </xf>
    <xf numFmtId="0" fontId="5" fillId="3" borderId="0" xfId="0" applyFont="1" applyFill="1" applyAlignment="1">
      <alignment horizontal="right" vertical="top"/>
    </xf>
    <xf numFmtId="9" fontId="6" fillId="0" borderId="0" xfId="1" applyFont="1" applyAlignment="1">
      <alignment horizontal="left"/>
    </xf>
    <xf numFmtId="0" fontId="5" fillId="0" borderId="0" xfId="0" applyFont="1" applyFill="1" applyBorder="1" applyAlignment="1">
      <alignment horizontal="left"/>
    </xf>
    <xf numFmtId="0" fontId="5" fillId="0" borderId="0" xfId="0" applyFont="1" applyFill="1" applyBorder="1" applyAlignment="1">
      <alignment horizontal="right"/>
    </xf>
    <xf numFmtId="0" fontId="6" fillId="0" borderId="0" xfId="0" applyFont="1" applyFill="1" applyBorder="1" applyAlignment="1">
      <alignment horizontal="left"/>
    </xf>
    <xf numFmtId="14" fontId="6" fillId="0" borderId="0" xfId="0" applyNumberFormat="1" applyFont="1" applyAlignment="1">
      <alignment horizontal="center"/>
    </xf>
    <xf numFmtId="17" fontId="6" fillId="0" borderId="14" xfId="0" applyNumberFormat="1" applyFont="1" applyFill="1" applyBorder="1" applyAlignment="1">
      <alignment horizontal="center"/>
    </xf>
    <xf numFmtId="0" fontId="6" fillId="0" borderId="13" xfId="0" applyFont="1" applyFill="1" applyBorder="1" applyAlignment="1">
      <alignment horizontal="left"/>
    </xf>
    <xf numFmtId="0" fontId="6" fillId="0" borderId="15" xfId="0" applyFont="1" applyFill="1" applyBorder="1" applyAlignment="1">
      <alignment horizontal="left"/>
    </xf>
    <xf numFmtId="0" fontId="6" fillId="0" borderId="16" xfId="0" applyFont="1" applyFill="1" applyBorder="1" applyAlignment="1">
      <alignment horizontal="left"/>
    </xf>
    <xf numFmtId="0" fontId="6" fillId="0" borderId="19" xfId="0" applyFont="1" applyFill="1" applyBorder="1" applyAlignment="1">
      <alignment horizontal="left"/>
    </xf>
    <xf numFmtId="0" fontId="6" fillId="0" borderId="21" xfId="0" applyFont="1" applyFill="1" applyBorder="1" applyAlignment="1">
      <alignment horizontal="left"/>
    </xf>
    <xf numFmtId="0" fontId="6" fillId="0" borderId="22" xfId="0" applyFont="1" applyFill="1" applyBorder="1" applyAlignment="1">
      <alignment horizontal="left"/>
    </xf>
    <xf numFmtId="0" fontId="6" fillId="0" borderId="23" xfId="0" applyFont="1" applyFill="1" applyBorder="1" applyAlignment="1">
      <alignment horizontal="left"/>
    </xf>
    <xf numFmtId="0" fontId="6" fillId="0" borderId="17" xfId="0" applyFont="1" applyFill="1" applyBorder="1" applyAlignment="1">
      <alignment horizontal="left"/>
    </xf>
    <xf numFmtId="2" fontId="7" fillId="0" borderId="10" xfId="0" applyNumberFormat="1" applyFont="1" applyBorder="1" applyAlignment="1">
      <alignment horizontal="center"/>
    </xf>
    <xf numFmtId="0" fontId="7" fillId="0" borderId="0" xfId="0" applyFont="1" applyBorder="1"/>
    <xf numFmtId="2" fontId="7" fillId="0" borderId="0" xfId="0" applyNumberFormat="1" applyFont="1" applyBorder="1" applyAlignment="1">
      <alignment horizontal="center"/>
    </xf>
    <xf numFmtId="0" fontId="7" fillId="0" borderId="0" xfId="0" applyFont="1" applyBorder="1" applyAlignment="1">
      <alignment horizontal="center"/>
    </xf>
    <xf numFmtId="44" fontId="7" fillId="0" borderId="0" xfId="2" applyFont="1" applyBorder="1"/>
    <xf numFmtId="0" fontId="10" fillId="0" borderId="0" xfId="0" applyFont="1" applyFill="1" applyBorder="1"/>
    <xf numFmtId="0" fontId="11" fillId="0" borderId="0" xfId="0" applyFont="1" applyFill="1" applyBorder="1" applyAlignment="1"/>
    <xf numFmtId="44" fontId="11" fillId="0" borderId="0" xfId="0" applyNumberFormat="1" applyFont="1" applyFill="1" applyBorder="1" applyAlignment="1"/>
    <xf numFmtId="44" fontId="10" fillId="3" borderId="0" xfId="0" applyNumberFormat="1" applyFont="1" applyFill="1" applyBorder="1"/>
    <xf numFmtId="0" fontId="6" fillId="0" borderId="0" xfId="0" applyFont="1" applyAlignment="1">
      <alignment vertical="top"/>
    </xf>
    <xf numFmtId="0" fontId="6" fillId="0" borderId="0" xfId="0" applyFont="1" applyAlignment="1">
      <alignment horizontal="right" vertical="top"/>
    </xf>
    <xf numFmtId="0" fontId="6" fillId="0" borderId="0" xfId="0" applyFont="1" applyAlignment="1">
      <alignment horizontal="left" vertical="top"/>
    </xf>
    <xf numFmtId="0" fontId="5" fillId="0" borderId="0" xfId="0" applyFont="1" applyFill="1" applyAlignment="1">
      <alignment horizontal="right" vertical="top"/>
    </xf>
    <xf numFmtId="0" fontId="6" fillId="0" borderId="0" xfId="0" applyFont="1" applyFill="1" applyAlignment="1">
      <alignment vertical="top"/>
    </xf>
    <xf numFmtId="0" fontId="6" fillId="0" borderId="0" xfId="0" applyFont="1" applyFill="1" applyAlignment="1">
      <alignment horizontal="right" vertical="top"/>
    </xf>
    <xf numFmtId="0" fontId="5" fillId="3" borderId="0" xfId="0" applyFont="1" applyFill="1" applyAlignment="1">
      <alignment horizontal="left"/>
    </xf>
    <xf numFmtId="0" fontId="6" fillId="3" borderId="10" xfId="0" applyFont="1" applyFill="1" applyBorder="1" applyAlignment="1">
      <alignment horizontal="center"/>
    </xf>
    <xf numFmtId="0" fontId="6" fillId="0" borderId="10" xfId="0" applyFont="1" applyBorder="1" applyAlignment="1">
      <alignment horizontal="center"/>
    </xf>
    <xf numFmtId="2" fontId="6" fillId="0" borderId="10" xfId="0" applyNumberFormat="1" applyFont="1" applyBorder="1" applyAlignment="1">
      <alignment horizontal="center"/>
    </xf>
    <xf numFmtId="0" fontId="5" fillId="0" borderId="0" xfId="0" applyFont="1" applyFill="1" applyAlignment="1">
      <alignment horizontal="left"/>
    </xf>
    <xf numFmtId="0" fontId="13" fillId="0" borderId="0" xfId="0" applyFont="1" applyAlignment="1">
      <alignment vertical="top"/>
    </xf>
    <xf numFmtId="0" fontId="6" fillId="0" borderId="0" xfId="0" applyFont="1" applyAlignment="1">
      <alignment horizontal="left"/>
    </xf>
    <xf numFmtId="0" fontId="5" fillId="3" borderId="10" xfId="0" applyFont="1" applyFill="1" applyBorder="1" applyAlignment="1">
      <alignment horizontal="center" vertical="center" wrapText="1"/>
    </xf>
    <xf numFmtId="0" fontId="6" fillId="0" borderId="0" xfId="0" applyFont="1"/>
    <xf numFmtId="0" fontId="6" fillId="0" borderId="0" xfId="0" applyFont="1" applyAlignment="1">
      <alignment vertical="top"/>
    </xf>
    <xf numFmtId="0" fontId="6" fillId="0" borderId="0" xfId="0" applyFont="1" applyAlignment="1">
      <alignment horizontal="left" wrapText="1"/>
    </xf>
    <xf numFmtId="9" fontId="6" fillId="0" borderId="0" xfId="1" applyFont="1" applyFill="1" applyAlignment="1">
      <alignment horizontal="center" vertical="center"/>
    </xf>
    <xf numFmtId="0" fontId="6" fillId="0" borderId="0" xfId="0" applyFont="1" applyAlignment="1"/>
    <xf numFmtId="0" fontId="6" fillId="0" borderId="0" xfId="0" applyFont="1" applyBorder="1" applyAlignment="1">
      <alignment horizontal="center"/>
    </xf>
    <xf numFmtId="0" fontId="6" fillId="0" borderId="0" xfId="0" applyFont="1" applyBorder="1"/>
    <xf numFmtId="2" fontId="6" fillId="0" borderId="0" xfId="0" applyNumberFormat="1" applyFont="1" applyBorder="1" applyAlignment="1">
      <alignment horizontal="center"/>
    </xf>
    <xf numFmtId="44" fontId="6" fillId="3" borderId="10" xfId="0" applyNumberFormat="1" applyFont="1" applyFill="1" applyBorder="1"/>
    <xf numFmtId="14" fontId="6" fillId="0" borderId="0" xfId="0" applyNumberFormat="1" applyFont="1" applyAlignment="1">
      <alignment horizontal="left"/>
    </xf>
    <xf numFmtId="0" fontId="5" fillId="3" borderId="13" xfId="0" applyFont="1" applyFill="1" applyBorder="1" applyAlignment="1">
      <alignment horizontal="center" vertical="center" wrapText="1"/>
    </xf>
    <xf numFmtId="165" fontId="7" fillId="0" borderId="10" xfId="2" applyNumberFormat="1" applyFont="1" applyBorder="1" applyAlignment="1">
      <alignment horizontal="center"/>
    </xf>
    <xf numFmtId="44" fontId="10" fillId="0" borderId="0" xfId="2" applyFont="1" applyFill="1" applyBorder="1"/>
    <xf numFmtId="44" fontId="0" fillId="0" borderId="0" xfId="2" applyFont="1"/>
    <xf numFmtId="44" fontId="0" fillId="0" borderId="0" xfId="0" applyNumberFormat="1"/>
    <xf numFmtId="0" fontId="0" fillId="0" borderId="1" xfId="0" applyBorder="1"/>
    <xf numFmtId="0" fontId="6" fillId="0" borderId="1" xfId="0" applyFont="1" applyBorder="1"/>
    <xf numFmtId="0" fontId="6" fillId="0" borderId="0" xfId="0" applyFont="1" applyAlignment="1">
      <alignment vertical="top" wrapText="1"/>
    </xf>
    <xf numFmtId="0" fontId="6" fillId="0" borderId="0" xfId="0" applyFont="1"/>
    <xf numFmtId="44" fontId="6" fillId="0" borderId="0" xfId="0" applyNumberFormat="1" applyFont="1" applyFill="1" applyAlignment="1">
      <alignment horizontal="right"/>
    </xf>
    <xf numFmtId="0" fontId="5" fillId="3" borderId="0" xfId="0" applyFont="1" applyFill="1" applyAlignment="1">
      <alignment horizontal="right"/>
    </xf>
    <xf numFmtId="0" fontId="6" fillId="0" borderId="0" xfId="0" applyFont="1"/>
    <xf numFmtId="0" fontId="5" fillId="3" borderId="0" xfId="0" applyFont="1" applyFill="1" applyAlignment="1">
      <alignment horizontal="right" wrapText="1"/>
    </xf>
    <xf numFmtId="0" fontId="13" fillId="0" borderId="0" xfId="0" applyFont="1" applyAlignment="1">
      <alignment vertical="top"/>
    </xf>
    <xf numFmtId="0" fontId="6" fillId="0" borderId="0" xfId="0" applyFont="1" applyAlignment="1">
      <alignment horizontal="left"/>
    </xf>
    <xf numFmtId="0" fontId="5" fillId="3" borderId="10" xfId="0" applyFont="1" applyFill="1" applyBorder="1" applyAlignment="1">
      <alignment horizontal="center" vertical="center" wrapText="1"/>
    </xf>
    <xf numFmtId="0" fontId="5" fillId="3" borderId="0" xfId="0" applyFont="1" applyFill="1" applyAlignment="1">
      <alignment horizontal="right" vertical="top"/>
    </xf>
    <xf numFmtId="0" fontId="6" fillId="0" borderId="0" xfId="0" applyFont="1" applyAlignment="1">
      <alignment horizontal="left" wrapText="1"/>
    </xf>
    <xf numFmtId="0" fontId="6" fillId="0" borderId="14" xfId="0" applyFont="1" applyFill="1" applyBorder="1" applyAlignment="1">
      <alignment horizontal="center" vertical="center"/>
    </xf>
    <xf numFmtId="0" fontId="13" fillId="0" borderId="0" xfId="0" applyFont="1" applyAlignment="1">
      <alignment horizontal="left" vertical="top" wrapText="1"/>
    </xf>
    <xf numFmtId="0" fontId="6" fillId="0" borderId="0" xfId="0" applyFont="1" applyAlignment="1">
      <alignment horizontal="left" wrapText="1"/>
    </xf>
    <xf numFmtId="2" fontId="7" fillId="0" borderId="11" xfId="0" applyNumberFormat="1" applyFont="1" applyBorder="1" applyAlignment="1">
      <alignment horizontal="center" vertical="center"/>
    </xf>
    <xf numFmtId="0" fontId="5" fillId="3" borderId="0" xfId="0" applyFont="1" applyFill="1" applyAlignment="1">
      <alignment horizontal="right"/>
    </xf>
    <xf numFmtId="0" fontId="6" fillId="0" borderId="0" xfId="0" applyFont="1"/>
    <xf numFmtId="2" fontId="6" fillId="0" borderId="12" xfId="0" applyNumberFormat="1" applyFont="1" applyBorder="1" applyAlignment="1">
      <alignment horizontal="center" wrapText="1"/>
    </xf>
    <xf numFmtId="2" fontId="6" fillId="0" borderId="13" xfId="0" applyNumberFormat="1" applyFont="1" applyBorder="1" applyAlignment="1">
      <alignment horizontal="center" wrapText="1"/>
    </xf>
    <xf numFmtId="0" fontId="6" fillId="0" borderId="0" xfId="0" applyFont="1" applyAlignment="1">
      <alignment horizontal="left" vertical="top" wrapText="1"/>
    </xf>
    <xf numFmtId="0" fontId="4" fillId="3" borderId="0" xfId="0" applyFont="1" applyFill="1" applyAlignment="1">
      <alignment horizontal="right" vertical="center" wrapText="1"/>
    </xf>
    <xf numFmtId="9" fontId="6" fillId="0" borderId="0" xfId="0" applyNumberFormat="1" applyFont="1" applyAlignment="1">
      <alignment horizontal="left"/>
    </xf>
    <xf numFmtId="0" fontId="5" fillId="3" borderId="12" xfId="0" applyFont="1" applyFill="1" applyBorder="1" applyAlignment="1">
      <alignment horizontal="center" wrapText="1"/>
    </xf>
    <xf numFmtId="0" fontId="5" fillId="3" borderId="13" xfId="0" applyFont="1" applyFill="1" applyBorder="1" applyAlignment="1">
      <alignment horizontal="center" wrapText="1"/>
    </xf>
    <xf numFmtId="0" fontId="6" fillId="0" borderId="0" xfId="0" applyFont="1" applyAlignment="1">
      <alignment vertical="top"/>
    </xf>
    <xf numFmtId="0" fontId="5" fillId="3" borderId="0" xfId="0" applyFont="1" applyFill="1" applyAlignment="1">
      <alignment horizontal="right" vertical="top"/>
    </xf>
    <xf numFmtId="0" fontId="5" fillId="3" borderId="0" xfId="0" applyFont="1" applyFill="1" applyBorder="1" applyAlignment="1">
      <alignment horizontal="right"/>
    </xf>
    <xf numFmtId="0" fontId="5" fillId="3" borderId="2" xfId="0" applyFont="1" applyFill="1" applyBorder="1" applyAlignment="1">
      <alignment horizontal="right"/>
    </xf>
    <xf numFmtId="0" fontId="5" fillId="3" borderId="0" xfId="0" applyFont="1" applyFill="1" applyAlignment="1">
      <alignment horizontal="right" wrapText="1"/>
    </xf>
    <xf numFmtId="0" fontId="13" fillId="0" borderId="0" xfId="0" applyFont="1" applyAlignment="1">
      <alignment vertical="top"/>
    </xf>
    <xf numFmtId="0" fontId="14" fillId="3" borderId="0" xfId="0" applyFont="1" applyFill="1" applyAlignment="1">
      <alignment horizontal="right" vertical="top"/>
    </xf>
    <xf numFmtId="0" fontId="5" fillId="3" borderId="10" xfId="0" applyFont="1" applyFill="1" applyBorder="1" applyAlignment="1">
      <alignment wrapText="1"/>
    </xf>
    <xf numFmtId="0" fontId="6" fillId="0" borderId="10" xfId="0" applyFont="1" applyBorder="1" applyAlignment="1">
      <alignment wrapText="1"/>
    </xf>
    <xf numFmtId="0" fontId="6" fillId="0" borderId="0" xfId="0" applyFont="1" applyAlignment="1">
      <alignment horizontal="center"/>
    </xf>
    <xf numFmtId="0" fontId="5" fillId="3" borderId="0" xfId="0" applyFont="1" applyFill="1" applyAlignment="1">
      <alignment horizontal="center" wrapText="1"/>
    </xf>
    <xf numFmtId="0" fontId="5" fillId="3" borderId="10" xfId="0" applyFont="1" applyFill="1" applyBorder="1" applyAlignment="1">
      <alignment horizontal="center" vertical="center" wrapText="1"/>
    </xf>
    <xf numFmtId="0" fontId="7" fillId="0" borderId="10" xfId="0" applyFont="1" applyBorder="1"/>
    <xf numFmtId="0" fontId="6" fillId="0" borderId="0" xfId="0" applyFont="1" applyBorder="1"/>
    <xf numFmtId="0" fontId="7" fillId="0" borderId="12" xfId="0" applyFont="1" applyBorder="1"/>
    <xf numFmtId="0" fontId="7" fillId="0" borderId="13" xfId="0" applyFont="1" applyBorder="1"/>
    <xf numFmtId="0" fontId="6" fillId="0" borderId="3" xfId="0" applyFont="1" applyBorder="1" applyAlignment="1">
      <alignment horizontal="left"/>
    </xf>
    <xf numFmtId="0" fontId="6" fillId="0" borderId="0" xfId="0" applyFont="1" applyAlignment="1">
      <alignment horizontal="left"/>
    </xf>
    <xf numFmtId="0" fontId="6" fillId="0" borderId="7" xfId="0" applyFont="1" applyBorder="1" applyAlignment="1">
      <alignment horizontal="center"/>
    </xf>
    <xf numFmtId="0" fontId="6" fillId="0" borderId="8" xfId="0" applyFont="1" applyBorder="1" applyAlignment="1">
      <alignment horizontal="center"/>
    </xf>
    <xf numFmtId="0" fontId="6" fillId="0" borderId="0" xfId="0" applyFont="1" applyFill="1" applyAlignment="1">
      <alignment horizontal="left"/>
    </xf>
    <xf numFmtId="0" fontId="5" fillId="3" borderId="12" xfId="0" applyFont="1" applyFill="1" applyBorder="1" applyAlignment="1">
      <alignment horizontal="center"/>
    </xf>
    <xf numFmtId="0" fontId="5" fillId="3" borderId="13" xfId="0" applyFont="1" applyFill="1" applyBorder="1" applyAlignment="1">
      <alignment horizontal="center"/>
    </xf>
    <xf numFmtId="0" fontId="5" fillId="3" borderId="10" xfId="0" applyFont="1" applyFill="1" applyBorder="1" applyAlignment="1">
      <alignment horizontal="center"/>
    </xf>
    <xf numFmtId="0" fontId="6" fillId="0" borderId="3" xfId="0" applyFont="1" applyBorder="1"/>
    <xf numFmtId="0" fontId="6" fillId="0" borderId="2" xfId="0" applyFont="1" applyBorder="1"/>
    <xf numFmtId="0" fontId="6" fillId="0" borderId="0" xfId="0" applyFont="1" applyFill="1" applyAlignment="1">
      <alignment horizontal="left" wrapText="1"/>
    </xf>
    <xf numFmtId="14" fontId="6" fillId="0" borderId="16" xfId="0" applyNumberFormat="1" applyFont="1" applyFill="1" applyBorder="1" applyAlignment="1">
      <alignment horizontal="center"/>
    </xf>
    <xf numFmtId="14" fontId="6" fillId="0" borderId="18" xfId="0" applyNumberFormat="1" applyFont="1" applyFill="1" applyBorder="1" applyAlignment="1">
      <alignment horizontal="center"/>
    </xf>
    <xf numFmtId="0" fontId="6" fillId="0" borderId="20" xfId="0" applyFont="1" applyFill="1" applyBorder="1" applyAlignment="1">
      <alignment horizontal="center" vertical="center"/>
    </xf>
    <xf numFmtId="164" fontId="6" fillId="0" borderId="24" xfId="0" applyNumberFormat="1" applyFont="1" applyFill="1" applyBorder="1" applyAlignment="1">
      <alignment horizontal="center"/>
    </xf>
    <xf numFmtId="164" fontId="6" fillId="0" borderId="25" xfId="0" applyNumberFormat="1" applyFont="1" applyFill="1" applyBorder="1" applyAlignment="1">
      <alignment horizontal="center"/>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6" fillId="0" borderId="4" xfId="0" applyFont="1" applyBorder="1"/>
    <xf numFmtId="0" fontId="6" fillId="0" borderId="6" xfId="0" applyFont="1" applyBorder="1"/>
    <xf numFmtId="0" fontId="6" fillId="0" borderId="3" xfId="0" applyFont="1" applyBorder="1" applyAlignment="1">
      <alignment horizontal="center"/>
    </xf>
    <xf numFmtId="0" fontId="6" fillId="0" borderId="2" xfId="0" applyFont="1" applyBorder="1" applyAlignment="1">
      <alignment horizontal="center"/>
    </xf>
    <xf numFmtId="0" fontId="6" fillId="0" borderId="4" xfId="0" applyFont="1" applyBorder="1" applyAlignment="1">
      <alignment horizontal="center"/>
    </xf>
    <xf numFmtId="0" fontId="6" fillId="0" borderId="6" xfId="0" applyFont="1" applyBorder="1" applyAlignment="1">
      <alignment horizontal="center"/>
    </xf>
    <xf numFmtId="165" fontId="7" fillId="0" borderId="11" xfId="2" applyNumberFormat="1" applyFont="1" applyBorder="1" applyAlignment="1">
      <alignment horizontal="center" vertical="center"/>
    </xf>
    <xf numFmtId="2" fontId="7" fillId="0" borderId="11" xfId="2" applyNumberFormat="1" applyFont="1" applyBorder="1" applyAlignment="1">
      <alignment horizontal="center" vertical="center"/>
    </xf>
    <xf numFmtId="0" fontId="5" fillId="3" borderId="0" xfId="0" applyFont="1" applyFill="1" applyAlignment="1">
      <alignment horizontal="center"/>
    </xf>
    <xf numFmtId="0" fontId="5" fillId="3" borderId="12" xfId="0" applyFont="1" applyFill="1" applyBorder="1" applyAlignment="1">
      <alignment horizontal="center" vertical="center" wrapText="1"/>
    </xf>
    <xf numFmtId="0" fontId="7" fillId="0" borderId="12" xfId="0" applyFont="1" applyBorder="1" applyAlignment="1">
      <alignment horizontal="center"/>
    </xf>
    <xf numFmtId="44" fontId="7" fillId="0" borderId="13" xfId="0" applyNumberFormat="1" applyFont="1" applyBorder="1"/>
    <xf numFmtId="0" fontId="5" fillId="3" borderId="27" xfId="0" applyFont="1" applyFill="1" applyBorder="1" applyAlignment="1">
      <alignment horizontal="center" vertical="center" wrapText="1"/>
    </xf>
    <xf numFmtId="0" fontId="5" fillId="3" borderId="28" xfId="0" applyFont="1" applyFill="1" applyBorder="1" applyAlignment="1">
      <alignment horizontal="center" vertical="center" wrapText="1"/>
    </xf>
    <xf numFmtId="0" fontId="5" fillId="3" borderId="29" xfId="0" applyFont="1" applyFill="1" applyBorder="1" applyAlignment="1">
      <alignment horizontal="center" vertical="center" wrapText="1"/>
    </xf>
    <xf numFmtId="44" fontId="7" fillId="0" borderId="30" xfId="2" applyFont="1" applyBorder="1"/>
    <xf numFmtId="44" fontId="7" fillId="0" borderId="31" xfId="2" applyFont="1" applyBorder="1" applyAlignment="1">
      <alignment horizontal="center"/>
    </xf>
    <xf numFmtId="44" fontId="7" fillId="0" borderId="32" xfId="2" applyFont="1" applyBorder="1"/>
    <xf numFmtId="165" fontId="7" fillId="0" borderId="33" xfId="2" applyNumberFormat="1" applyFont="1" applyBorder="1" applyAlignment="1">
      <alignment horizontal="center"/>
    </xf>
    <xf numFmtId="44" fontId="7" fillId="0" borderId="34" xfId="2" applyFont="1" applyBorder="1" applyAlignment="1">
      <alignment horizontal="center"/>
    </xf>
    <xf numFmtId="0" fontId="6" fillId="0" borderId="10" xfId="0" applyFont="1" applyBorder="1" applyAlignment="1">
      <alignment horizontal="center" vertical="center"/>
    </xf>
    <xf numFmtId="10" fontId="6" fillId="0" borderId="12" xfId="1" applyNumberFormat="1" applyFont="1" applyBorder="1" applyAlignment="1">
      <alignment horizontal="center"/>
    </xf>
    <xf numFmtId="0" fontId="5" fillId="3" borderId="35" xfId="0" applyFont="1" applyFill="1" applyBorder="1" applyAlignment="1">
      <alignment horizontal="center" vertical="center" wrapText="1"/>
    </xf>
    <xf numFmtId="44" fontId="6" fillId="0" borderId="36" xfId="0" applyNumberFormat="1" applyFont="1" applyBorder="1"/>
    <xf numFmtId="44" fontId="6" fillId="0" borderId="38" xfId="0" applyNumberFormat="1" applyFont="1" applyBorder="1"/>
    <xf numFmtId="44" fontId="6" fillId="4" borderId="26" xfId="0" applyNumberFormat="1" applyFont="1" applyFill="1" applyBorder="1"/>
    <xf numFmtId="0" fontId="5" fillId="3" borderId="13" xfId="0" applyFont="1" applyFill="1" applyBorder="1" applyAlignment="1">
      <alignment horizontal="center" vertical="center"/>
    </xf>
    <xf numFmtId="44" fontId="7" fillId="0" borderId="13" xfId="2" applyFont="1" applyBorder="1"/>
    <xf numFmtId="0" fontId="5" fillId="3" borderId="39" xfId="0" applyFont="1" applyFill="1" applyBorder="1" applyAlignment="1">
      <alignment horizontal="center" vertical="center" wrapText="1"/>
    </xf>
    <xf numFmtId="0" fontId="5" fillId="3" borderId="16" xfId="0" applyFont="1" applyFill="1" applyBorder="1" applyAlignment="1">
      <alignment horizontal="center" wrapText="1"/>
    </xf>
    <xf numFmtId="0" fontId="5" fillId="3" borderId="17" xfId="0" applyFont="1" applyFill="1" applyBorder="1" applyAlignment="1">
      <alignment horizontal="center" wrapText="1"/>
    </xf>
    <xf numFmtId="0" fontId="5" fillId="3" borderId="40"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5" fillId="3" borderId="42" xfId="0" applyFont="1" applyFill="1" applyBorder="1" applyAlignment="1">
      <alignment horizontal="center" vertical="center" wrapText="1"/>
    </xf>
    <xf numFmtId="44" fontId="7" fillId="0" borderId="43" xfId="2" applyFont="1" applyBorder="1" applyAlignment="1">
      <alignment horizontal="center" vertical="center"/>
    </xf>
    <xf numFmtId="44" fontId="7" fillId="0" borderId="44" xfId="2" applyFont="1" applyBorder="1"/>
    <xf numFmtId="165" fontId="7" fillId="0" borderId="45" xfId="2" applyNumberFormat="1" applyFont="1" applyBorder="1" applyAlignment="1">
      <alignment horizontal="center" vertical="center"/>
    </xf>
    <xf numFmtId="2" fontId="7" fillId="0" borderId="45" xfId="2" applyNumberFormat="1" applyFont="1" applyBorder="1" applyAlignment="1">
      <alignment horizontal="center" vertical="center"/>
    </xf>
    <xf numFmtId="2" fontId="7" fillId="0" borderId="45" xfId="0" applyNumberFormat="1" applyFont="1" applyBorder="1" applyAlignment="1">
      <alignment horizontal="center" vertical="center"/>
    </xf>
    <xf numFmtId="44" fontId="7" fillId="0" borderId="34" xfId="2" applyFont="1" applyBorder="1" applyAlignment="1">
      <alignment horizontal="center" vertical="center"/>
    </xf>
    <xf numFmtId="0" fontId="6" fillId="0" borderId="46" xfId="0" applyFont="1" applyBorder="1"/>
    <xf numFmtId="44" fontId="5" fillId="4" borderId="37" xfId="0" applyNumberFormat="1" applyFont="1" applyFill="1" applyBorder="1"/>
    <xf numFmtId="44" fontId="10" fillId="0" borderId="0" xfId="0" applyNumberFormat="1" applyFont="1" applyFill="1" applyBorder="1"/>
    <xf numFmtId="165" fontId="7" fillId="0" borderId="47" xfId="2" applyNumberFormat="1" applyFont="1" applyBorder="1" applyAlignment="1">
      <alignment vertical="center"/>
    </xf>
    <xf numFmtId="2" fontId="7" fillId="0" borderId="47" xfId="2" applyNumberFormat="1" applyFont="1" applyBorder="1" applyAlignment="1">
      <alignment vertical="center"/>
    </xf>
    <xf numFmtId="2" fontId="7" fillId="0" borderId="47" xfId="0" applyNumberFormat="1" applyFont="1" applyBorder="1" applyAlignment="1">
      <alignment vertical="center"/>
    </xf>
    <xf numFmtId="44" fontId="5" fillId="0" borderId="0" xfId="0" applyNumberFormat="1" applyFont="1" applyFill="1" applyBorder="1"/>
    <xf numFmtId="0" fontId="6" fillId="0" borderId="0" xfId="0" applyFont="1" applyFill="1" applyBorder="1"/>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xf>
    <xf numFmtId="10" fontId="6" fillId="0" borderId="0" xfId="1" applyNumberFormat="1" applyFont="1" applyFill="1" applyBorder="1" applyAlignment="1">
      <alignment horizontal="center"/>
    </xf>
    <xf numFmtId="44" fontId="6" fillId="0" borderId="0" xfId="0" applyNumberFormat="1" applyFont="1" applyFill="1" applyBorder="1"/>
    <xf numFmtId="0" fontId="5" fillId="3" borderId="30" xfId="0" applyFont="1" applyFill="1" applyBorder="1" applyAlignment="1">
      <alignment horizontal="center" vertical="center"/>
    </xf>
    <xf numFmtId="0" fontId="6" fillId="0" borderId="13" xfId="0" applyFont="1" applyBorder="1" applyAlignment="1">
      <alignment horizontal="center"/>
    </xf>
    <xf numFmtId="44" fontId="6" fillId="0" borderId="12" xfId="0" applyNumberFormat="1" applyFont="1" applyBorder="1" applyAlignment="1">
      <alignment horizontal="center"/>
    </xf>
    <xf numFmtId="0" fontId="16" fillId="0" borderId="10" xfId="0" applyFont="1" applyFill="1" applyBorder="1"/>
    <xf numFmtId="44" fontId="16" fillId="0" borderId="10" xfId="0" applyNumberFormat="1" applyFont="1" applyFill="1" applyBorder="1"/>
    <xf numFmtId="0" fontId="12" fillId="4" borderId="48" xfId="0" applyFont="1" applyFill="1" applyBorder="1" applyAlignment="1">
      <alignment horizontal="left"/>
    </xf>
    <xf numFmtId="44" fontId="12" fillId="4" borderId="48" xfId="0" applyNumberFormat="1" applyFont="1" applyFill="1" applyBorder="1" applyAlignment="1">
      <alignment horizontal="center"/>
    </xf>
    <xf numFmtId="17" fontId="6" fillId="0" borderId="0" xfId="0" applyNumberFormat="1" applyFont="1" applyFill="1" applyBorder="1" applyAlignment="1">
      <alignment horizontal="center"/>
    </xf>
    <xf numFmtId="0" fontId="12" fillId="0" borderId="0" xfId="0" applyFont="1" applyFill="1" applyBorder="1" applyAlignment="1"/>
    <xf numFmtId="44" fontId="12" fillId="0" borderId="0" xfId="0" applyNumberFormat="1" applyFont="1" applyFill="1" applyBorder="1" applyAlignment="1"/>
    <xf numFmtId="0" fontId="6" fillId="0" borderId="0" xfId="0" applyFont="1" applyFill="1" applyBorder="1" applyAlignment="1">
      <alignment vertical="center"/>
    </xf>
    <xf numFmtId="164" fontId="6" fillId="0" borderId="0" xfId="0" applyNumberFormat="1" applyFont="1" applyFill="1" applyBorder="1" applyAlignment="1"/>
  </cellXfs>
  <cellStyles count="3">
    <cellStyle name="Moneda" xfId="2" builtinId="4"/>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g"/><Relationship Id="rId3" Type="http://schemas.openxmlformats.org/officeDocument/2006/relationships/image" Target="../media/image3.png"/><Relationship Id="rId7" Type="http://schemas.openxmlformats.org/officeDocument/2006/relationships/image" Target="../media/image7.jpeg"/><Relationship Id="rId2" Type="http://schemas.openxmlformats.org/officeDocument/2006/relationships/image" Target="../media/image2.jpg"/><Relationship Id="rId1" Type="http://schemas.openxmlformats.org/officeDocument/2006/relationships/image" Target="../media/image1.jpeg"/><Relationship Id="rId6" Type="http://schemas.openxmlformats.org/officeDocument/2006/relationships/image" Target="../media/image6.jp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6</xdr:col>
      <xdr:colOff>87924</xdr:colOff>
      <xdr:row>118</xdr:row>
      <xdr:rowOff>21982</xdr:rowOff>
    </xdr:from>
    <xdr:to>
      <xdr:col>9</xdr:col>
      <xdr:colOff>56785</xdr:colOff>
      <xdr:row>131</xdr:row>
      <xdr:rowOff>8851</xdr:rowOff>
    </xdr:to>
    <xdr:pic>
      <xdr:nvPicPr>
        <xdr:cNvPr id="29" name="Imagen 28">
          <a:extLst>
            <a:ext uri="{FF2B5EF4-FFF2-40B4-BE49-F238E27FC236}">
              <a16:creationId xmlns:a16="http://schemas.microsoft.com/office/drawing/2014/main" id="{77A34924-211A-B16C-B35E-F3772B9DC9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30616" y="21709674"/>
          <a:ext cx="2703635" cy="2368119"/>
        </a:xfrm>
        <a:prstGeom prst="rect">
          <a:avLst/>
        </a:prstGeom>
      </xdr:spPr>
    </xdr:pic>
    <xdr:clientData/>
  </xdr:twoCellAnchor>
  <xdr:twoCellAnchor editAs="oneCell">
    <xdr:from>
      <xdr:col>0</xdr:col>
      <xdr:colOff>1</xdr:colOff>
      <xdr:row>118</xdr:row>
      <xdr:rowOff>21981</xdr:rowOff>
    </xdr:from>
    <xdr:to>
      <xdr:col>4</xdr:col>
      <xdr:colOff>490904</xdr:colOff>
      <xdr:row>130</xdr:row>
      <xdr:rowOff>176351</xdr:rowOff>
    </xdr:to>
    <xdr:pic>
      <xdr:nvPicPr>
        <xdr:cNvPr id="19" name="Imagen 18">
          <a:extLst>
            <a:ext uri="{FF2B5EF4-FFF2-40B4-BE49-F238E27FC236}">
              <a16:creationId xmlns:a16="http://schemas.microsoft.com/office/drawing/2014/main" id="{4698B737-60F8-BF51-BFD8-8945F0D39E36}"/>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6203"/>
        <a:stretch/>
      </xdr:blipFill>
      <xdr:spPr>
        <a:xfrm>
          <a:off x="1" y="21892846"/>
          <a:ext cx="3656134" cy="2352447"/>
        </a:xfrm>
        <a:prstGeom prst="rect">
          <a:avLst/>
        </a:prstGeom>
      </xdr:spPr>
    </xdr:pic>
    <xdr:clientData/>
  </xdr:twoCellAnchor>
  <xdr:twoCellAnchor editAs="oneCell">
    <xdr:from>
      <xdr:col>7</xdr:col>
      <xdr:colOff>387412</xdr:colOff>
      <xdr:row>122</xdr:row>
      <xdr:rowOff>169436</xdr:rowOff>
    </xdr:from>
    <xdr:to>
      <xdr:col>7</xdr:col>
      <xdr:colOff>696975</xdr:colOff>
      <xdr:row>124</xdr:row>
      <xdr:rowOff>116399</xdr:rowOff>
    </xdr:to>
    <xdr:pic>
      <xdr:nvPicPr>
        <xdr:cNvPr id="10" name="Imagen 9">
          <a:extLst>
            <a:ext uri="{FF2B5EF4-FFF2-40B4-BE49-F238E27FC236}">
              <a16:creationId xmlns:a16="http://schemas.microsoft.com/office/drawing/2014/main" id="{73C6989B-DBB9-4CA3-84EF-3898AB59684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805547" y="22772994"/>
          <a:ext cx="309563" cy="313309"/>
        </a:xfrm>
        <a:prstGeom prst="rect">
          <a:avLst/>
        </a:prstGeom>
      </xdr:spPr>
    </xdr:pic>
    <xdr:clientData/>
  </xdr:twoCellAnchor>
  <xdr:twoCellAnchor editAs="oneCell">
    <xdr:from>
      <xdr:col>1</xdr:col>
      <xdr:colOff>884359</xdr:colOff>
      <xdr:row>123</xdr:row>
      <xdr:rowOff>65581</xdr:rowOff>
    </xdr:from>
    <xdr:to>
      <xdr:col>2</xdr:col>
      <xdr:colOff>206119</xdr:colOff>
      <xdr:row>125</xdr:row>
      <xdr:rowOff>12544</xdr:rowOff>
    </xdr:to>
    <xdr:pic>
      <xdr:nvPicPr>
        <xdr:cNvPr id="11" name="Imagen 10">
          <a:extLst>
            <a:ext uri="{FF2B5EF4-FFF2-40B4-BE49-F238E27FC236}">
              <a16:creationId xmlns:a16="http://schemas.microsoft.com/office/drawing/2014/main" id="{18D83D51-D3F7-4026-BC06-317D1638AC0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44186" y="22669139"/>
          <a:ext cx="310895" cy="313309"/>
        </a:xfrm>
        <a:prstGeom prst="rect">
          <a:avLst/>
        </a:prstGeom>
      </xdr:spPr>
    </xdr:pic>
    <xdr:clientData/>
  </xdr:twoCellAnchor>
  <xdr:twoCellAnchor editAs="oneCell">
    <xdr:from>
      <xdr:col>6</xdr:col>
      <xdr:colOff>217143</xdr:colOff>
      <xdr:row>128</xdr:row>
      <xdr:rowOff>163857</xdr:rowOff>
    </xdr:from>
    <xdr:to>
      <xdr:col>6</xdr:col>
      <xdr:colOff>492490</xdr:colOff>
      <xdr:row>130</xdr:row>
      <xdr:rowOff>75522</xdr:rowOff>
    </xdr:to>
    <xdr:pic>
      <xdr:nvPicPr>
        <xdr:cNvPr id="13" name="Imagen 12">
          <a:extLst>
            <a:ext uri="{FF2B5EF4-FFF2-40B4-BE49-F238E27FC236}">
              <a16:creationId xmlns:a16="http://schemas.microsoft.com/office/drawing/2014/main" id="{CA65F533-4509-43AE-BD64-21CE36E7F6D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759835" y="23683280"/>
          <a:ext cx="275347" cy="278011"/>
        </a:xfrm>
        <a:prstGeom prst="rect">
          <a:avLst/>
        </a:prstGeom>
      </xdr:spPr>
    </xdr:pic>
    <xdr:clientData/>
  </xdr:twoCellAnchor>
  <xdr:twoCellAnchor editAs="oneCell">
    <xdr:from>
      <xdr:col>0</xdr:col>
      <xdr:colOff>84459</xdr:colOff>
      <xdr:row>128</xdr:row>
      <xdr:rowOff>182374</xdr:rowOff>
    </xdr:from>
    <xdr:to>
      <xdr:col>0</xdr:col>
      <xdr:colOff>359806</xdr:colOff>
      <xdr:row>130</xdr:row>
      <xdr:rowOff>92707</xdr:rowOff>
    </xdr:to>
    <xdr:pic>
      <xdr:nvPicPr>
        <xdr:cNvPr id="14" name="Imagen 13">
          <a:extLst>
            <a:ext uri="{FF2B5EF4-FFF2-40B4-BE49-F238E27FC236}">
              <a16:creationId xmlns:a16="http://schemas.microsoft.com/office/drawing/2014/main" id="{2E4146AC-3347-4683-94ED-E650B79681C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4459" y="24654297"/>
          <a:ext cx="275347" cy="276679"/>
        </a:xfrm>
        <a:prstGeom prst="rect">
          <a:avLst/>
        </a:prstGeom>
      </xdr:spPr>
    </xdr:pic>
    <xdr:clientData/>
  </xdr:twoCellAnchor>
  <xdr:twoCellAnchor editAs="oneCell">
    <xdr:from>
      <xdr:col>0</xdr:col>
      <xdr:colOff>241788</xdr:colOff>
      <xdr:row>0</xdr:row>
      <xdr:rowOff>109905</xdr:rowOff>
    </xdr:from>
    <xdr:to>
      <xdr:col>4</xdr:col>
      <xdr:colOff>381000</xdr:colOff>
      <xdr:row>14</xdr:row>
      <xdr:rowOff>49942</xdr:rowOff>
    </xdr:to>
    <xdr:pic>
      <xdr:nvPicPr>
        <xdr:cNvPr id="5" name="Imagen 4">
          <a:extLst>
            <a:ext uri="{FF2B5EF4-FFF2-40B4-BE49-F238E27FC236}">
              <a16:creationId xmlns:a16="http://schemas.microsoft.com/office/drawing/2014/main" id="{F7703D3E-F6B0-B748-F8CC-B102E4230BA3}"/>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241788" y="109905"/>
          <a:ext cx="3304443" cy="2489806"/>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editAs="oneCell">
    <xdr:from>
      <xdr:col>0</xdr:col>
      <xdr:colOff>315058</xdr:colOff>
      <xdr:row>106</xdr:row>
      <xdr:rowOff>51290</xdr:rowOff>
    </xdr:from>
    <xdr:to>
      <xdr:col>4</xdr:col>
      <xdr:colOff>688730</xdr:colOff>
      <xdr:row>116</xdr:row>
      <xdr:rowOff>132721</xdr:rowOff>
    </xdr:to>
    <xdr:pic>
      <xdr:nvPicPr>
        <xdr:cNvPr id="9" name="Imagen 8">
          <a:extLst>
            <a:ext uri="{FF2B5EF4-FFF2-40B4-BE49-F238E27FC236}">
              <a16:creationId xmlns:a16="http://schemas.microsoft.com/office/drawing/2014/main" id="{F1ED071E-C978-D97E-1E24-9E60D97493CE}"/>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15058" y="19841309"/>
          <a:ext cx="3538903" cy="1788604"/>
        </a:xfrm>
        <a:prstGeom prst="rect">
          <a:avLst/>
        </a:prstGeom>
      </xdr:spPr>
    </xdr:pic>
    <xdr:clientData/>
  </xdr:twoCellAnchor>
  <xdr:twoCellAnchor editAs="oneCell">
    <xdr:from>
      <xdr:col>0</xdr:col>
      <xdr:colOff>0</xdr:colOff>
      <xdr:row>267</xdr:row>
      <xdr:rowOff>146539</xdr:rowOff>
    </xdr:from>
    <xdr:to>
      <xdr:col>9</xdr:col>
      <xdr:colOff>290301</xdr:colOff>
      <xdr:row>299</xdr:row>
      <xdr:rowOff>1</xdr:rowOff>
    </xdr:to>
    <xdr:pic>
      <xdr:nvPicPr>
        <xdr:cNvPr id="6" name="Imagen 5">
          <a:extLst>
            <a:ext uri="{FF2B5EF4-FFF2-40B4-BE49-F238E27FC236}">
              <a16:creationId xmlns:a16="http://schemas.microsoft.com/office/drawing/2014/main" id="{B1EE094A-BBE5-620B-4BAD-EF4DE1BDDA59}"/>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0" y="48460270"/>
          <a:ext cx="7664238" cy="57150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533BB-C4CE-4999-A502-FC97CB60129D}">
  <sheetPr>
    <pageSetUpPr fitToPage="1"/>
  </sheetPr>
  <dimension ref="A1:O388"/>
  <sheetViews>
    <sheetView tabSelected="1" topLeftCell="A236" zoomScale="120" zoomScaleNormal="120" zoomScaleSheetLayoutView="130" zoomScalePageLayoutView="70" workbookViewId="0">
      <selection activeCell="J250" sqref="J250"/>
    </sheetView>
  </sheetViews>
  <sheetFormatPr baseColWidth="10" defaultRowHeight="13.5" x14ac:dyDescent="0.25"/>
  <cols>
    <col min="1" max="1" width="14.42578125" style="2" customWidth="1"/>
    <col min="2" max="2" width="14.85546875" style="2" customWidth="1"/>
    <col min="3" max="3" width="10.7109375" style="2" customWidth="1"/>
    <col min="4" max="4" width="7.42578125" style="2" customWidth="1"/>
    <col min="5" max="5" width="11.42578125" style="2"/>
    <col min="6" max="7" width="10.7109375" style="2" customWidth="1"/>
    <col min="8" max="9" width="15.140625" style="2" customWidth="1"/>
    <col min="10" max="10" width="15.42578125" style="2" customWidth="1"/>
    <col min="11" max="13" width="11.42578125" style="2"/>
    <col min="14" max="14" width="12.42578125" style="2" bestFit="1" customWidth="1"/>
    <col min="15" max="15" width="14.85546875" style="2" customWidth="1"/>
    <col min="16" max="16384" width="11.42578125" style="2"/>
  </cols>
  <sheetData>
    <row r="1" spans="1:11" ht="13.5" customHeight="1" x14ac:dyDescent="0.25">
      <c r="A1" s="1"/>
      <c r="B1" s="1"/>
      <c r="C1" s="1"/>
      <c r="D1" s="1"/>
      <c r="E1" s="1"/>
      <c r="F1" s="1"/>
      <c r="G1" s="1"/>
      <c r="H1" s="1"/>
      <c r="I1" s="1"/>
      <c r="J1" s="6"/>
    </row>
    <row r="2" spans="1:11" ht="13.5" customHeight="1" x14ac:dyDescent="0.25">
      <c r="A2" s="1"/>
      <c r="B2" s="1"/>
      <c r="C2" s="1"/>
      <c r="D2" s="1"/>
      <c r="E2" s="1"/>
      <c r="F2" s="1"/>
      <c r="G2" s="1"/>
      <c r="H2" s="1"/>
      <c r="I2" s="1"/>
      <c r="J2" s="6"/>
    </row>
    <row r="3" spans="1:11" ht="13.5" customHeight="1" x14ac:dyDescent="0.25">
      <c r="A3" s="1"/>
      <c r="B3" s="1"/>
      <c r="C3" s="1"/>
      <c r="D3" s="1"/>
      <c r="E3" s="1"/>
      <c r="F3" s="1"/>
      <c r="G3" s="1"/>
      <c r="H3" s="1"/>
      <c r="I3" s="1"/>
      <c r="J3" s="6"/>
    </row>
    <row r="4" spans="1:11" ht="13.5" customHeight="1" x14ac:dyDescent="0.25">
      <c r="A4" s="1"/>
      <c r="B4" s="1"/>
      <c r="C4" s="1"/>
      <c r="D4" s="1"/>
      <c r="E4" s="1"/>
      <c r="F4" s="1"/>
      <c r="G4" s="1"/>
      <c r="H4" s="1"/>
      <c r="I4" s="1"/>
      <c r="J4" s="6"/>
    </row>
    <row r="5" spans="1:11" ht="13.5" customHeight="1" x14ac:dyDescent="0.25">
      <c r="A5" s="1"/>
      <c r="B5" s="1"/>
      <c r="C5" s="1"/>
      <c r="D5" s="1"/>
      <c r="E5" s="1"/>
      <c r="F5" s="1"/>
      <c r="G5" s="1"/>
      <c r="H5" s="1"/>
      <c r="I5" s="1"/>
      <c r="J5" s="6"/>
    </row>
    <row r="6" spans="1:11" ht="13.5" customHeight="1" x14ac:dyDescent="0.25">
      <c r="A6" s="1"/>
      <c r="B6" s="1"/>
      <c r="C6" s="1"/>
      <c r="D6" s="1"/>
      <c r="E6" s="1"/>
      <c r="F6" s="1"/>
      <c r="G6" s="1"/>
      <c r="H6" s="1"/>
      <c r="I6" s="1"/>
      <c r="J6" s="6"/>
    </row>
    <row r="7" spans="1:11" ht="13.5" customHeight="1" x14ac:dyDescent="0.25">
      <c r="A7" s="1"/>
      <c r="B7" s="1"/>
      <c r="C7" s="1"/>
      <c r="D7" s="1"/>
      <c r="E7" s="1"/>
      <c r="F7" s="1"/>
      <c r="G7" s="1"/>
      <c r="H7" s="1"/>
      <c r="I7" s="1"/>
      <c r="J7" s="6"/>
    </row>
    <row r="8" spans="1:11" ht="13.5" customHeight="1" x14ac:dyDescent="0.25">
      <c r="A8" s="1"/>
      <c r="B8" s="1"/>
      <c r="C8" s="1"/>
      <c r="D8" s="1"/>
      <c r="E8" s="1"/>
      <c r="F8" s="1"/>
      <c r="G8" s="1"/>
      <c r="H8" s="1"/>
      <c r="I8" s="1"/>
      <c r="J8" s="6"/>
    </row>
    <row r="9" spans="1:11" ht="13.5" customHeight="1" x14ac:dyDescent="0.25">
      <c r="A9" s="1"/>
      <c r="B9" s="1"/>
      <c r="C9" s="1"/>
      <c r="D9" s="1"/>
      <c r="E9" s="1"/>
      <c r="F9" s="1"/>
      <c r="G9" s="1"/>
      <c r="H9" s="1"/>
      <c r="I9" s="1"/>
      <c r="J9" s="6"/>
    </row>
    <row r="10" spans="1:11" ht="13.5" customHeight="1" x14ac:dyDescent="0.25">
      <c r="A10" s="1"/>
      <c r="B10" s="1"/>
      <c r="C10" s="1"/>
      <c r="D10" s="1"/>
      <c r="E10" s="1"/>
      <c r="F10" s="1"/>
      <c r="G10" s="1"/>
      <c r="H10" s="1"/>
      <c r="I10" s="1"/>
      <c r="J10" s="6"/>
    </row>
    <row r="11" spans="1:11" ht="13.5" customHeight="1" x14ac:dyDescent="0.25">
      <c r="A11" s="1"/>
      <c r="B11" s="1"/>
      <c r="C11" s="1"/>
      <c r="D11" s="1"/>
      <c r="E11" s="1"/>
      <c r="F11" s="1"/>
      <c r="G11" s="1"/>
      <c r="H11" s="1"/>
      <c r="I11" s="1"/>
      <c r="J11" s="6"/>
    </row>
    <row r="12" spans="1:11" ht="13.5" customHeight="1" x14ac:dyDescent="0.25">
      <c r="A12" s="1"/>
      <c r="B12" s="1"/>
      <c r="C12" s="1"/>
      <c r="D12" s="1"/>
      <c r="E12" s="1"/>
      <c r="F12" s="1"/>
      <c r="G12" s="1"/>
      <c r="H12" s="105" t="s">
        <v>0</v>
      </c>
      <c r="I12" s="105"/>
      <c r="J12" s="105"/>
    </row>
    <row r="13" spans="1:11" ht="13.5" customHeight="1" x14ac:dyDescent="0.25">
      <c r="A13" s="1"/>
      <c r="B13" s="1"/>
      <c r="C13" s="1"/>
      <c r="D13" s="1"/>
      <c r="E13" s="1"/>
      <c r="F13" s="7"/>
      <c r="G13" s="7"/>
      <c r="H13" s="105"/>
      <c r="I13" s="105"/>
      <c r="J13" s="105"/>
    </row>
    <row r="14" spans="1:11" ht="28.5" customHeight="1" x14ac:dyDescent="0.25">
      <c r="A14" s="1"/>
      <c r="B14" s="1"/>
      <c r="C14" s="1"/>
      <c r="D14" s="1"/>
      <c r="E14" s="1"/>
      <c r="F14" s="7"/>
      <c r="G14" s="7"/>
      <c r="H14" s="105"/>
      <c r="I14" s="105"/>
      <c r="J14" s="105"/>
    </row>
    <row r="15" spans="1:11" ht="13.5" customHeight="1" x14ac:dyDescent="0.25">
      <c r="A15" s="1"/>
      <c r="B15" s="1"/>
      <c r="C15" s="1"/>
      <c r="D15" s="1"/>
      <c r="E15" s="1"/>
      <c r="F15" s="1"/>
      <c r="G15" s="1"/>
      <c r="H15" s="5"/>
      <c r="I15" s="5"/>
      <c r="J15" s="1"/>
      <c r="K15" s="3"/>
    </row>
    <row r="16" spans="1:11" ht="6" customHeight="1" x14ac:dyDescent="0.25"/>
    <row r="17" spans="1:10" x14ac:dyDescent="0.25">
      <c r="A17" s="4" t="s">
        <v>1</v>
      </c>
      <c r="B17" s="4"/>
      <c r="C17" s="4"/>
      <c r="D17" s="4"/>
      <c r="E17" s="4"/>
      <c r="F17" s="4"/>
      <c r="G17" s="4"/>
      <c r="H17" s="4"/>
      <c r="I17" s="4"/>
      <c r="J17" s="4"/>
    </row>
    <row r="18" spans="1:10" s="8" customFormat="1" ht="12.95" customHeight="1" x14ac:dyDescent="0.3">
      <c r="G18" s="68"/>
      <c r="I18" s="89"/>
    </row>
    <row r="19" spans="1:10" s="8" customFormat="1" ht="12.95" customHeight="1" x14ac:dyDescent="0.3">
      <c r="A19" s="100" t="s">
        <v>3</v>
      </c>
      <c r="B19" s="100"/>
      <c r="C19" s="8" t="s">
        <v>23</v>
      </c>
      <c r="G19" s="68"/>
      <c r="H19" s="9" t="s">
        <v>10</v>
      </c>
      <c r="I19" s="88"/>
      <c r="J19" s="35">
        <v>45590</v>
      </c>
    </row>
    <row r="20" spans="1:10" s="8" customFormat="1" ht="12.95" customHeight="1" x14ac:dyDescent="0.3">
      <c r="A20" s="100" t="s">
        <v>2</v>
      </c>
      <c r="B20" s="100"/>
      <c r="C20" s="8" t="s">
        <v>23</v>
      </c>
      <c r="G20" s="68"/>
      <c r="H20" s="10"/>
      <c r="I20" s="10"/>
    </row>
    <row r="21" spans="1:10" s="8" customFormat="1" ht="12.95" customHeight="1" x14ac:dyDescent="0.3">
      <c r="G21" s="68"/>
      <c r="H21" s="10"/>
      <c r="I21" s="10"/>
    </row>
    <row r="22" spans="1:10" s="8" customFormat="1" ht="12.95" customHeight="1" x14ac:dyDescent="0.3">
      <c r="A22" s="100" t="s">
        <v>4</v>
      </c>
      <c r="B22" s="100"/>
      <c r="C22" s="8" t="s">
        <v>24</v>
      </c>
      <c r="G22" s="68"/>
      <c r="H22" s="10"/>
      <c r="I22" s="10"/>
    </row>
    <row r="23" spans="1:10" s="8" customFormat="1" ht="12.95" customHeight="1" x14ac:dyDescent="0.3">
      <c r="A23" s="100" t="s">
        <v>5</v>
      </c>
      <c r="B23" s="100"/>
      <c r="C23" s="8" t="s">
        <v>26</v>
      </c>
      <c r="G23" s="68"/>
      <c r="H23" s="10"/>
      <c r="I23" s="10"/>
    </row>
    <row r="24" spans="1:10" s="8" customFormat="1" ht="12.95" customHeight="1" x14ac:dyDescent="0.3">
      <c r="A24" s="100" t="s">
        <v>6</v>
      </c>
      <c r="B24" s="100"/>
      <c r="C24" s="8" t="s">
        <v>262</v>
      </c>
      <c r="G24" s="68"/>
      <c r="H24" s="10"/>
      <c r="I24" s="10"/>
    </row>
    <row r="25" spans="1:10" s="8" customFormat="1" ht="12.95" customHeight="1" x14ac:dyDescent="0.3">
      <c r="A25" s="100" t="s">
        <v>7</v>
      </c>
      <c r="B25" s="100"/>
      <c r="C25" s="8" t="s">
        <v>27</v>
      </c>
      <c r="G25" s="68"/>
      <c r="H25" s="10"/>
      <c r="I25" s="10"/>
    </row>
    <row r="26" spans="1:10" s="8" customFormat="1" ht="12.95" customHeight="1" x14ac:dyDescent="0.3">
      <c r="B26" s="10"/>
      <c r="G26" s="68"/>
      <c r="H26" s="10"/>
      <c r="I26" s="10"/>
    </row>
    <row r="27" spans="1:10" s="8" customFormat="1" ht="12.95" customHeight="1" x14ac:dyDescent="0.3">
      <c r="A27" s="100" t="s">
        <v>8</v>
      </c>
      <c r="B27" s="100"/>
      <c r="C27" s="8" t="s">
        <v>28</v>
      </c>
      <c r="G27" s="68"/>
      <c r="H27" s="9" t="s">
        <v>11</v>
      </c>
      <c r="I27" s="88"/>
      <c r="J27" s="10" t="s">
        <v>25</v>
      </c>
    </row>
    <row r="28" spans="1:10" s="8" customFormat="1" ht="12.95" customHeight="1" x14ac:dyDescent="0.3">
      <c r="A28" s="100" t="s">
        <v>9</v>
      </c>
      <c r="B28" s="100"/>
      <c r="C28" s="8" t="s">
        <v>29</v>
      </c>
      <c r="G28" s="68"/>
      <c r="H28" s="10"/>
      <c r="I28" s="10"/>
    </row>
    <row r="29" spans="1:10" s="8" customFormat="1" ht="12.95" customHeight="1" x14ac:dyDescent="0.3">
      <c r="B29" s="10"/>
      <c r="G29" s="68"/>
      <c r="H29" s="10"/>
      <c r="I29" s="10"/>
    </row>
    <row r="30" spans="1:10" s="8" customFormat="1" ht="12.95" customHeight="1" x14ac:dyDescent="0.3">
      <c r="A30" s="11"/>
      <c r="B30" s="11"/>
      <c r="C30" s="11"/>
      <c r="D30" s="11"/>
      <c r="E30" s="11"/>
      <c r="F30" s="11"/>
      <c r="G30" s="11"/>
      <c r="H30" s="11"/>
      <c r="I30" s="11"/>
      <c r="J30" s="12" t="s">
        <v>38</v>
      </c>
    </row>
    <row r="31" spans="1:10" s="8" customFormat="1" ht="12.95" customHeight="1" x14ac:dyDescent="0.3">
      <c r="B31" s="10"/>
      <c r="G31" s="68"/>
      <c r="H31" s="10"/>
      <c r="I31" s="10"/>
      <c r="J31" s="10"/>
    </row>
    <row r="32" spans="1:10" s="8" customFormat="1" ht="12.95" customHeight="1" x14ac:dyDescent="0.3">
      <c r="A32" s="110" t="s">
        <v>12</v>
      </c>
      <c r="B32" s="110"/>
      <c r="C32" s="54" t="s">
        <v>200</v>
      </c>
      <c r="D32" s="54"/>
      <c r="E32" s="54"/>
      <c r="F32" s="54"/>
      <c r="G32" s="69"/>
      <c r="H32" s="30" t="s">
        <v>14</v>
      </c>
      <c r="I32" s="94"/>
      <c r="J32" s="55">
        <v>100</v>
      </c>
    </row>
    <row r="33" spans="1:10" s="8" customFormat="1" ht="12.95" customHeight="1" x14ac:dyDescent="0.3">
      <c r="A33" s="110" t="s">
        <v>16</v>
      </c>
      <c r="B33" s="110"/>
      <c r="C33" s="56">
        <v>1</v>
      </c>
      <c r="D33" s="56"/>
      <c r="E33" s="54"/>
      <c r="F33" s="54"/>
      <c r="G33" s="69"/>
      <c r="H33" s="30" t="s">
        <v>17</v>
      </c>
      <c r="I33" s="94"/>
      <c r="J33" s="55">
        <v>2</v>
      </c>
    </row>
    <row r="34" spans="1:10" s="8" customFormat="1" ht="12.95" customHeight="1" x14ac:dyDescent="0.3">
      <c r="A34" s="110" t="s">
        <v>13</v>
      </c>
      <c r="B34" s="110"/>
      <c r="C34" s="54" t="s">
        <v>199</v>
      </c>
      <c r="D34" s="54"/>
      <c r="E34" s="54"/>
      <c r="F34" s="54"/>
      <c r="G34" s="69"/>
      <c r="H34" s="30" t="s">
        <v>15</v>
      </c>
      <c r="I34" s="94"/>
      <c r="J34" s="55">
        <v>20326</v>
      </c>
    </row>
    <row r="35" spans="1:10" s="8" customFormat="1" ht="12.95" customHeight="1" x14ac:dyDescent="0.3">
      <c r="A35" s="110" t="s">
        <v>18</v>
      </c>
      <c r="B35" s="110"/>
      <c r="C35" s="54" t="s">
        <v>30</v>
      </c>
      <c r="D35" s="54"/>
      <c r="E35" s="54"/>
      <c r="F35" s="54"/>
      <c r="G35" s="69"/>
      <c r="H35" s="30" t="s">
        <v>19</v>
      </c>
      <c r="I35" s="94"/>
      <c r="J35" s="55" t="s">
        <v>30</v>
      </c>
    </row>
    <row r="36" spans="1:10" s="8" customFormat="1" ht="12.95" customHeight="1" x14ac:dyDescent="0.3">
      <c r="A36" s="110" t="s">
        <v>42</v>
      </c>
      <c r="B36" s="110"/>
      <c r="C36" s="54" t="s">
        <v>212</v>
      </c>
      <c r="D36" s="54"/>
      <c r="E36" s="54"/>
      <c r="F36" s="54"/>
      <c r="G36" s="69"/>
      <c r="H36" s="30" t="s">
        <v>43</v>
      </c>
      <c r="I36" s="94"/>
      <c r="J36" s="85" t="s">
        <v>200</v>
      </c>
    </row>
    <row r="37" spans="1:10" s="8" customFormat="1" ht="12.95" customHeight="1" x14ac:dyDescent="0.3">
      <c r="A37" s="109"/>
      <c r="B37" s="109"/>
      <c r="C37" s="58"/>
      <c r="D37" s="58"/>
      <c r="E37" s="58"/>
      <c r="F37" s="58"/>
      <c r="G37" s="58"/>
      <c r="H37" s="57"/>
      <c r="I37" s="57"/>
      <c r="J37" s="59"/>
    </row>
    <row r="38" spans="1:10" s="8" customFormat="1" ht="12.95" customHeight="1" x14ac:dyDescent="0.3">
      <c r="A38" s="110" t="s">
        <v>20</v>
      </c>
      <c r="B38" s="110"/>
      <c r="C38" s="54">
        <v>21.978437100000001</v>
      </c>
      <c r="D38" s="54"/>
      <c r="E38" s="30" t="s">
        <v>21</v>
      </c>
      <c r="F38" s="54">
        <v>-102.26631</v>
      </c>
      <c r="G38" s="69"/>
      <c r="H38" s="30" t="s">
        <v>22</v>
      </c>
      <c r="I38" s="94"/>
      <c r="J38" s="55">
        <v>1907</v>
      </c>
    </row>
    <row r="39" spans="1:10" s="8" customFormat="1" ht="12.95" customHeight="1" x14ac:dyDescent="0.3">
      <c r="A39" s="110" t="s">
        <v>39</v>
      </c>
      <c r="B39" s="110"/>
      <c r="C39" s="54" t="s">
        <v>23</v>
      </c>
      <c r="D39" s="54"/>
      <c r="E39" s="54"/>
      <c r="F39" s="54"/>
      <c r="G39" s="69"/>
      <c r="H39" s="30" t="s">
        <v>40</v>
      </c>
      <c r="I39" s="94"/>
      <c r="J39" s="55" t="s">
        <v>41</v>
      </c>
    </row>
    <row r="40" spans="1:10" s="8" customFormat="1" ht="12.95" customHeight="1" x14ac:dyDescent="0.3">
      <c r="B40" s="14"/>
      <c r="C40" s="15"/>
      <c r="D40" s="15"/>
      <c r="E40" s="15"/>
      <c r="F40" s="15"/>
      <c r="G40" s="15"/>
      <c r="H40" s="14"/>
      <c r="I40" s="14"/>
      <c r="J40" s="16"/>
    </row>
    <row r="41" spans="1:10" s="86" customFormat="1" ht="12.95" customHeight="1" x14ac:dyDescent="0.3">
      <c r="A41" s="11"/>
      <c r="B41" s="11"/>
      <c r="C41" s="11"/>
      <c r="D41" s="11"/>
      <c r="E41" s="11"/>
      <c r="F41" s="11"/>
      <c r="G41" s="11"/>
      <c r="H41" s="11"/>
      <c r="I41" s="11"/>
      <c r="J41" s="12" t="s">
        <v>246</v>
      </c>
    </row>
    <row r="42" spans="1:10" s="86" customFormat="1" ht="12.95" customHeight="1" x14ac:dyDescent="0.3">
      <c r="B42" s="14"/>
      <c r="C42" s="15"/>
      <c r="D42" s="15"/>
      <c r="E42" s="15"/>
      <c r="F42" s="15"/>
      <c r="G42" s="15"/>
      <c r="H42" s="14"/>
      <c r="I42" s="14"/>
      <c r="J42" s="87">
        <f>D265</f>
        <v>0</v>
      </c>
    </row>
    <row r="43" spans="1:10" s="86" customFormat="1" ht="12.95" customHeight="1" x14ac:dyDescent="0.3">
      <c r="B43" s="14"/>
      <c r="C43" s="15"/>
      <c r="D43" s="15"/>
      <c r="E43" s="15"/>
      <c r="F43" s="15"/>
      <c r="G43" s="15"/>
      <c r="H43" s="14"/>
      <c r="I43" s="14"/>
      <c r="J43" s="16"/>
    </row>
    <row r="44" spans="1:10" x14ac:dyDescent="0.25">
      <c r="A44" s="4" t="s">
        <v>135</v>
      </c>
      <c r="B44" s="4"/>
      <c r="C44" s="4"/>
      <c r="D44" s="4"/>
      <c r="E44" s="4"/>
      <c r="F44" s="4"/>
      <c r="G44" s="4"/>
      <c r="H44" s="4"/>
      <c r="I44" s="4"/>
      <c r="J44" s="4"/>
    </row>
    <row r="46" spans="1:10" ht="103.5" customHeight="1" x14ac:dyDescent="0.25">
      <c r="A46" s="97" t="s">
        <v>197</v>
      </c>
      <c r="B46" s="97"/>
      <c r="C46" s="97"/>
      <c r="D46" s="97"/>
      <c r="E46" s="97"/>
      <c r="F46" s="97"/>
      <c r="G46" s="97"/>
      <c r="H46" s="97"/>
      <c r="I46" s="97"/>
      <c r="J46" s="97"/>
    </row>
    <row r="47" spans="1:10" ht="90" customHeight="1" x14ac:dyDescent="0.25">
      <c r="A47" s="97" t="s">
        <v>196</v>
      </c>
      <c r="B47" s="97"/>
      <c r="C47" s="97"/>
      <c r="D47" s="97"/>
      <c r="E47" s="97"/>
      <c r="F47" s="97"/>
      <c r="G47" s="97"/>
      <c r="H47" s="97"/>
      <c r="I47" s="97"/>
      <c r="J47" s="97"/>
    </row>
    <row r="48" spans="1:10" x14ac:dyDescent="0.25">
      <c r="J48" s="3"/>
    </row>
    <row r="49" spans="1:10" x14ac:dyDescent="0.25">
      <c r="A49" s="4" t="s">
        <v>136</v>
      </c>
      <c r="B49" s="4"/>
      <c r="C49" s="4"/>
      <c r="D49" s="4"/>
      <c r="E49" s="4"/>
      <c r="F49" s="4"/>
      <c r="G49" s="4"/>
      <c r="H49" s="4"/>
      <c r="I49" s="4"/>
      <c r="J49" s="4"/>
    </row>
    <row r="50" spans="1:10" ht="14.25" x14ac:dyDescent="0.3">
      <c r="A50" s="8"/>
      <c r="B50" s="8"/>
      <c r="C50" s="8"/>
      <c r="D50" s="8"/>
      <c r="E50" s="8"/>
      <c r="F50" s="8"/>
      <c r="G50" s="68"/>
      <c r="H50" s="8"/>
      <c r="I50" s="89"/>
      <c r="J50" s="10"/>
    </row>
    <row r="51" spans="1:10" ht="15.75" customHeight="1" x14ac:dyDescent="0.3">
      <c r="A51" s="100" t="s">
        <v>37</v>
      </c>
      <c r="B51" s="100"/>
      <c r="C51" s="8" t="s">
        <v>45</v>
      </c>
      <c r="D51" s="8"/>
      <c r="E51" s="8"/>
      <c r="F51" s="8"/>
      <c r="G51" s="68"/>
      <c r="H51" s="9" t="s">
        <v>31</v>
      </c>
      <c r="I51" s="88"/>
      <c r="J51" s="10" t="s">
        <v>208</v>
      </c>
    </row>
    <row r="52" spans="1:10" ht="15.75" customHeight="1" x14ac:dyDescent="0.3">
      <c r="A52" s="100" t="s">
        <v>32</v>
      </c>
      <c r="B52" s="100"/>
      <c r="C52" s="8" t="s">
        <v>44</v>
      </c>
      <c r="D52" s="8"/>
      <c r="E52" s="8"/>
      <c r="F52" s="8"/>
      <c r="G52" s="68"/>
      <c r="H52" s="9" t="s">
        <v>33</v>
      </c>
      <c r="I52" s="88"/>
      <c r="J52" s="18">
        <v>0.95</v>
      </c>
    </row>
    <row r="53" spans="1:10" ht="15.75" customHeight="1" x14ac:dyDescent="0.3">
      <c r="A53" s="100" t="s">
        <v>79</v>
      </c>
      <c r="B53" s="100"/>
      <c r="C53" s="8" t="s">
        <v>206</v>
      </c>
      <c r="D53" s="8"/>
      <c r="E53" s="8"/>
      <c r="F53" s="8"/>
      <c r="G53" s="68"/>
      <c r="H53" s="8"/>
      <c r="I53" s="89"/>
      <c r="J53" s="8"/>
    </row>
    <row r="54" spans="1:10" ht="15.75" customHeight="1" x14ac:dyDescent="0.3">
      <c r="A54" s="100" t="s">
        <v>80</v>
      </c>
      <c r="B54" s="100"/>
      <c r="C54" s="106" t="s">
        <v>81</v>
      </c>
      <c r="D54" s="106"/>
      <c r="E54" s="106"/>
      <c r="F54" s="106"/>
      <c r="G54" s="106"/>
      <c r="H54" s="106"/>
      <c r="I54" s="106"/>
      <c r="J54" s="106"/>
    </row>
    <row r="55" spans="1:10" ht="5.0999999999999996" customHeight="1" x14ac:dyDescent="0.3">
      <c r="A55" s="101"/>
      <c r="B55" s="101"/>
      <c r="C55" s="8"/>
      <c r="D55" s="8"/>
      <c r="E55" s="8"/>
      <c r="F55" s="8"/>
      <c r="G55" s="68"/>
      <c r="H55" s="8"/>
      <c r="I55" s="89"/>
      <c r="J55" s="10"/>
    </row>
    <row r="56" spans="1:10" ht="15" customHeight="1" x14ac:dyDescent="0.3">
      <c r="A56" s="100" t="s">
        <v>34</v>
      </c>
      <c r="B56" s="100"/>
      <c r="C56" s="98" t="s">
        <v>207</v>
      </c>
      <c r="D56" s="98"/>
      <c r="E56" s="98"/>
      <c r="F56" s="98"/>
      <c r="G56" s="98"/>
      <c r="H56" s="98"/>
      <c r="I56" s="98"/>
      <c r="J56" s="98"/>
    </row>
    <row r="57" spans="1:10" ht="5.0999999999999996" customHeight="1" x14ac:dyDescent="0.3">
      <c r="A57" s="101"/>
      <c r="B57" s="101"/>
      <c r="C57" s="8"/>
      <c r="D57" s="8"/>
      <c r="E57" s="8"/>
      <c r="F57" s="8"/>
      <c r="G57" s="68"/>
      <c r="H57" s="8"/>
      <c r="I57" s="89"/>
      <c r="J57" s="8"/>
    </row>
    <row r="58" spans="1:10" ht="15.75" customHeight="1" x14ac:dyDescent="0.3">
      <c r="A58" s="100" t="s">
        <v>35</v>
      </c>
      <c r="B58" s="100"/>
      <c r="C58" s="8" t="s">
        <v>36</v>
      </c>
      <c r="D58" s="8"/>
      <c r="E58" s="8"/>
      <c r="F58" s="8"/>
      <c r="G58" s="68"/>
      <c r="H58" s="8"/>
      <c r="I58" s="89"/>
      <c r="J58" s="8"/>
    </row>
    <row r="59" spans="1:10" ht="15" customHeight="1" x14ac:dyDescent="0.3">
      <c r="A59" s="113" t="s">
        <v>210</v>
      </c>
      <c r="B59" s="113"/>
      <c r="C59" s="98" t="s">
        <v>209</v>
      </c>
      <c r="D59" s="98"/>
      <c r="E59" s="98"/>
      <c r="F59" s="98"/>
      <c r="G59" s="98"/>
      <c r="H59" s="98"/>
      <c r="I59" s="98"/>
      <c r="J59" s="98"/>
    </row>
    <row r="60" spans="1:10" ht="14.25" x14ac:dyDescent="0.3">
      <c r="A60" s="8"/>
      <c r="B60" s="19"/>
      <c r="C60" s="19"/>
      <c r="D60" s="19"/>
      <c r="E60" s="19"/>
      <c r="F60" s="19"/>
      <c r="G60" s="70"/>
      <c r="H60" s="19"/>
      <c r="I60" s="95"/>
      <c r="J60" s="19"/>
    </row>
    <row r="61" spans="1:10" s="8" customFormat="1" ht="14.25" x14ac:dyDescent="0.3">
      <c r="A61" s="11"/>
      <c r="B61" s="11"/>
      <c r="C61" s="11"/>
      <c r="D61" s="11"/>
      <c r="E61" s="11"/>
      <c r="F61" s="11"/>
      <c r="G61" s="11"/>
      <c r="H61" s="11"/>
      <c r="I61" s="11"/>
      <c r="J61" s="12" t="s">
        <v>82</v>
      </c>
    </row>
    <row r="62" spans="1:10" s="8" customFormat="1" ht="5.0999999999999996" customHeight="1" x14ac:dyDescent="0.3">
      <c r="B62" s="19"/>
      <c r="C62" s="19"/>
      <c r="D62" s="19"/>
      <c r="E62" s="19"/>
      <c r="F62" s="19"/>
      <c r="G62" s="70"/>
      <c r="H62" s="19"/>
      <c r="I62" s="95"/>
      <c r="J62" s="19"/>
    </row>
    <row r="63" spans="1:10" s="8" customFormat="1" ht="15.75" customHeight="1" x14ac:dyDescent="0.3">
      <c r="A63" s="111" t="s">
        <v>83</v>
      </c>
      <c r="B63" s="111"/>
      <c r="C63" s="112"/>
      <c r="D63" s="125" t="s">
        <v>92</v>
      </c>
      <c r="E63" s="126"/>
      <c r="F63" s="126"/>
      <c r="G63" s="126"/>
      <c r="H63" s="126"/>
      <c r="I63" s="92"/>
      <c r="J63" s="19"/>
    </row>
    <row r="64" spans="1:10" s="8" customFormat="1" ht="15.75" customHeight="1" x14ac:dyDescent="0.3">
      <c r="A64" s="111" t="s">
        <v>107</v>
      </c>
      <c r="B64" s="111"/>
      <c r="C64" s="112"/>
      <c r="D64" s="125" t="s">
        <v>93</v>
      </c>
      <c r="E64" s="126"/>
      <c r="F64" s="126"/>
      <c r="G64" s="126"/>
      <c r="H64" s="126"/>
      <c r="I64" s="92"/>
      <c r="J64" s="19"/>
    </row>
    <row r="65" spans="1:10" s="8" customFormat="1" ht="15.75" customHeight="1" x14ac:dyDescent="0.3">
      <c r="A65" s="111" t="s">
        <v>84</v>
      </c>
      <c r="B65" s="111"/>
      <c r="C65" s="112"/>
      <c r="D65" s="125" t="s">
        <v>94</v>
      </c>
      <c r="E65" s="126"/>
      <c r="F65" s="126"/>
      <c r="G65" s="126"/>
      <c r="H65" s="126"/>
      <c r="I65" s="92"/>
      <c r="J65" s="19"/>
    </row>
    <row r="66" spans="1:10" s="8" customFormat="1" ht="15.75" customHeight="1" x14ac:dyDescent="0.3">
      <c r="A66" s="111" t="s">
        <v>85</v>
      </c>
      <c r="B66" s="111"/>
      <c r="C66" s="112"/>
      <c r="D66" s="125" t="s">
        <v>95</v>
      </c>
      <c r="E66" s="126"/>
      <c r="F66" s="126"/>
      <c r="G66" s="126"/>
      <c r="H66" s="126"/>
      <c r="I66" s="92"/>
      <c r="J66" s="19"/>
    </row>
    <row r="67" spans="1:10" s="8" customFormat="1" ht="15.75" customHeight="1" x14ac:dyDescent="0.3">
      <c r="A67" s="111" t="s">
        <v>86</v>
      </c>
      <c r="B67" s="111"/>
      <c r="C67" s="112"/>
      <c r="D67" s="125" t="s">
        <v>94</v>
      </c>
      <c r="E67" s="126"/>
      <c r="F67" s="126"/>
      <c r="G67" s="126"/>
      <c r="H67" s="126"/>
      <c r="I67" s="92"/>
      <c r="J67" s="19"/>
    </row>
    <row r="68" spans="1:10" s="8" customFormat="1" ht="15.75" customHeight="1" x14ac:dyDescent="0.3">
      <c r="A68" s="111" t="s">
        <v>90</v>
      </c>
      <c r="B68" s="111"/>
      <c r="C68" s="112"/>
      <c r="D68" s="125" t="s">
        <v>96</v>
      </c>
      <c r="E68" s="126"/>
      <c r="F68" s="126"/>
      <c r="G68" s="126"/>
      <c r="H68" s="126"/>
      <c r="I68" s="92"/>
      <c r="J68" s="19"/>
    </row>
    <row r="69" spans="1:10" s="8" customFormat="1" ht="15.75" customHeight="1" x14ac:dyDescent="0.3">
      <c r="A69" s="111" t="s">
        <v>87</v>
      </c>
      <c r="B69" s="111"/>
      <c r="C69" s="112"/>
      <c r="D69" s="125" t="s">
        <v>97</v>
      </c>
      <c r="E69" s="126"/>
      <c r="F69" s="126"/>
      <c r="G69" s="126"/>
      <c r="H69" s="126"/>
      <c r="I69" s="92"/>
      <c r="J69" s="19"/>
    </row>
    <row r="70" spans="1:10" s="8" customFormat="1" ht="15.75" customHeight="1" x14ac:dyDescent="0.3">
      <c r="A70" s="111" t="s">
        <v>88</v>
      </c>
      <c r="B70" s="111"/>
      <c r="C70" s="112"/>
      <c r="D70" s="125" t="s">
        <v>98</v>
      </c>
      <c r="E70" s="126"/>
      <c r="F70" s="126"/>
      <c r="G70" s="126"/>
      <c r="H70" s="126"/>
      <c r="I70" s="92"/>
      <c r="J70" s="19"/>
    </row>
    <row r="71" spans="1:10" s="8" customFormat="1" ht="15.75" customHeight="1" x14ac:dyDescent="0.3">
      <c r="A71" s="111" t="s">
        <v>89</v>
      </c>
      <c r="B71" s="111"/>
      <c r="C71" s="112"/>
      <c r="D71" s="125" t="s">
        <v>99</v>
      </c>
      <c r="E71" s="126"/>
      <c r="F71" s="126"/>
      <c r="G71" s="126"/>
      <c r="H71" s="126"/>
      <c r="I71" s="92"/>
      <c r="J71" s="19"/>
    </row>
    <row r="72" spans="1:10" s="8" customFormat="1" ht="15.75" customHeight="1" x14ac:dyDescent="0.3">
      <c r="A72" s="111" t="s">
        <v>91</v>
      </c>
      <c r="B72" s="111"/>
      <c r="C72" s="112"/>
      <c r="D72" s="125" t="s">
        <v>94</v>
      </c>
      <c r="E72" s="126"/>
      <c r="F72" s="126"/>
      <c r="G72" s="126"/>
      <c r="H72" s="126"/>
      <c r="I72" s="92"/>
      <c r="J72" s="19"/>
    </row>
    <row r="73" spans="1:10" s="8" customFormat="1" ht="5.0999999999999996" customHeight="1" x14ac:dyDescent="0.3">
      <c r="B73" s="13"/>
      <c r="C73" s="10"/>
      <c r="D73" s="10"/>
      <c r="E73" s="13"/>
      <c r="F73" s="13"/>
      <c r="G73" s="66"/>
      <c r="H73" s="13"/>
      <c r="I73" s="92"/>
      <c r="J73" s="19"/>
    </row>
    <row r="74" spans="1:10" s="8" customFormat="1" ht="15" customHeight="1" x14ac:dyDescent="0.3">
      <c r="A74" s="22"/>
      <c r="B74" s="116" t="s">
        <v>101</v>
      </c>
      <c r="C74" s="116"/>
      <c r="D74" s="107" t="s">
        <v>106</v>
      </c>
      <c r="E74" s="108"/>
      <c r="G74" s="68"/>
      <c r="I74" s="89"/>
    </row>
    <row r="75" spans="1:10" s="8" customFormat="1" ht="15" customHeight="1" x14ac:dyDescent="0.3">
      <c r="A75" s="23" t="s">
        <v>100</v>
      </c>
      <c r="B75" s="117" t="s">
        <v>104</v>
      </c>
      <c r="C75" s="117"/>
      <c r="D75" s="102">
        <v>7.5</v>
      </c>
      <c r="E75" s="103"/>
      <c r="G75" s="68"/>
      <c r="I75" s="89"/>
    </row>
    <row r="76" spans="1:10" s="8" customFormat="1" ht="15" customHeight="1" x14ac:dyDescent="0.3">
      <c r="A76" s="23" t="s">
        <v>102</v>
      </c>
      <c r="B76" s="117" t="s">
        <v>105</v>
      </c>
      <c r="C76" s="117"/>
      <c r="D76" s="102">
        <v>1</v>
      </c>
      <c r="E76" s="103"/>
      <c r="G76" s="68"/>
      <c r="I76" s="89"/>
    </row>
    <row r="77" spans="1:10" s="8" customFormat="1" ht="15.75" customHeight="1" x14ac:dyDescent="0.3">
      <c r="A77" s="24" t="s">
        <v>103</v>
      </c>
      <c r="B77" s="117" t="s">
        <v>105</v>
      </c>
      <c r="C77" s="117"/>
      <c r="D77" s="102">
        <v>1</v>
      </c>
      <c r="E77" s="103"/>
      <c r="G77" s="68"/>
      <c r="I77" s="89"/>
    </row>
    <row r="78" spans="1:10" s="8" customFormat="1" ht="14.25" x14ac:dyDescent="0.3">
      <c r="G78" s="68"/>
      <c r="I78" s="89"/>
    </row>
    <row r="79" spans="1:10" s="8" customFormat="1" ht="14.25" x14ac:dyDescent="0.3">
      <c r="A79" s="11"/>
      <c r="B79" s="11"/>
      <c r="C79" s="11"/>
      <c r="D79" s="11"/>
      <c r="E79" s="11"/>
      <c r="F79" s="11"/>
      <c r="G79" s="11"/>
      <c r="H79" s="11"/>
      <c r="I79" s="11"/>
      <c r="J79" s="12" t="s">
        <v>46</v>
      </c>
    </row>
    <row r="80" spans="1:10" s="8" customFormat="1" ht="5.0999999999999996" customHeight="1" x14ac:dyDescent="0.3">
      <c r="G80" s="68"/>
      <c r="I80" s="89"/>
    </row>
    <row r="81" spans="1:10" s="8" customFormat="1" ht="16.5" customHeight="1" x14ac:dyDescent="0.3">
      <c r="C81" s="119" t="s">
        <v>64</v>
      </c>
      <c r="D81" s="119"/>
      <c r="G81" s="68"/>
      <c r="I81" s="89"/>
      <c r="J81" s="20" t="s">
        <v>64</v>
      </c>
    </row>
    <row r="82" spans="1:10" s="8" customFormat="1" ht="15.75" customHeight="1" x14ac:dyDescent="0.3">
      <c r="A82" s="100" t="s">
        <v>52</v>
      </c>
      <c r="B82" s="100"/>
      <c r="C82" s="118">
        <v>789</v>
      </c>
      <c r="D82" s="118"/>
      <c r="G82" s="68"/>
      <c r="I82" s="89"/>
    </row>
    <row r="83" spans="1:10" s="8" customFormat="1" ht="5.0999999999999996" customHeight="1" x14ac:dyDescent="0.3">
      <c r="A83" s="101"/>
      <c r="B83" s="101"/>
      <c r="C83" s="118"/>
      <c r="D83" s="118"/>
      <c r="G83" s="68"/>
      <c r="I83" s="89"/>
    </row>
    <row r="84" spans="1:10" s="8" customFormat="1" ht="15.75" customHeight="1" x14ac:dyDescent="0.3">
      <c r="A84" s="100" t="s">
        <v>51</v>
      </c>
      <c r="B84" s="100"/>
      <c r="C84" s="118">
        <v>223</v>
      </c>
      <c r="D84" s="118"/>
      <c r="G84" s="68"/>
      <c r="I84" s="89"/>
    </row>
    <row r="85" spans="1:10" s="8" customFormat="1" ht="15.75" customHeight="1" x14ac:dyDescent="0.3">
      <c r="A85" s="100" t="s">
        <v>50</v>
      </c>
      <c r="B85" s="100"/>
      <c r="C85" s="118">
        <v>254</v>
      </c>
      <c r="D85" s="118"/>
      <c r="G85" s="100" t="s">
        <v>62</v>
      </c>
      <c r="H85" s="100"/>
      <c r="I85" s="88"/>
      <c r="J85" s="8">
        <v>680</v>
      </c>
    </row>
    <row r="86" spans="1:10" s="8" customFormat="1" ht="15.75" customHeight="1" x14ac:dyDescent="0.3">
      <c r="A86" s="100" t="s">
        <v>49</v>
      </c>
      <c r="B86" s="100"/>
      <c r="C86" s="118">
        <v>114</v>
      </c>
      <c r="D86" s="118"/>
      <c r="G86" s="100" t="s">
        <v>63</v>
      </c>
      <c r="H86" s="100"/>
      <c r="I86" s="88"/>
      <c r="J86" s="8">
        <v>324</v>
      </c>
    </row>
    <row r="87" spans="1:10" s="8" customFormat="1" ht="5.0999999999999996" customHeight="1" x14ac:dyDescent="0.3">
      <c r="A87" s="101"/>
      <c r="B87" s="101"/>
      <c r="C87" s="118"/>
      <c r="D87" s="118"/>
      <c r="G87" s="101"/>
      <c r="H87" s="101"/>
      <c r="I87" s="89"/>
    </row>
    <row r="88" spans="1:10" s="8" customFormat="1" ht="15.75" customHeight="1" x14ac:dyDescent="0.3">
      <c r="A88" s="100" t="s">
        <v>48</v>
      </c>
      <c r="B88" s="100"/>
      <c r="C88" s="118">
        <v>114</v>
      </c>
      <c r="D88" s="118"/>
      <c r="G88" s="100" t="s">
        <v>60</v>
      </c>
      <c r="H88" s="100"/>
      <c r="I88" s="88"/>
      <c r="J88" s="8">
        <v>1020</v>
      </c>
    </row>
    <row r="89" spans="1:10" s="8" customFormat="1" ht="15.75" customHeight="1" x14ac:dyDescent="0.3">
      <c r="A89" s="100" t="s">
        <v>47</v>
      </c>
      <c r="B89" s="100"/>
      <c r="C89" s="118">
        <v>182</v>
      </c>
      <c r="D89" s="118"/>
      <c r="G89" s="100" t="s">
        <v>61</v>
      </c>
      <c r="H89" s="100"/>
      <c r="I89" s="88"/>
      <c r="J89" s="8">
        <v>1986</v>
      </c>
    </row>
    <row r="90" spans="1:10" s="8" customFormat="1" ht="5.0999999999999996" customHeight="1" x14ac:dyDescent="0.3">
      <c r="A90" s="101"/>
      <c r="B90" s="101"/>
      <c r="C90" s="118"/>
      <c r="D90" s="118"/>
      <c r="G90" s="101"/>
      <c r="H90" s="101"/>
      <c r="I90" s="89"/>
    </row>
    <row r="91" spans="1:10" s="8" customFormat="1" ht="15.75" customHeight="1" x14ac:dyDescent="0.3">
      <c r="A91" s="100" t="s">
        <v>53</v>
      </c>
      <c r="B91" s="100"/>
      <c r="C91" s="118">
        <v>775</v>
      </c>
      <c r="D91" s="118"/>
      <c r="G91" s="100" t="s">
        <v>57</v>
      </c>
      <c r="H91" s="100"/>
      <c r="I91" s="88"/>
      <c r="J91" s="8">
        <v>680</v>
      </c>
    </row>
    <row r="92" spans="1:10" s="8" customFormat="1" ht="15.75" customHeight="1" x14ac:dyDescent="0.3">
      <c r="A92" s="100" t="s">
        <v>54</v>
      </c>
      <c r="B92" s="100"/>
      <c r="C92" s="118">
        <v>1015</v>
      </c>
      <c r="D92" s="118"/>
      <c r="G92" s="100" t="s">
        <v>58</v>
      </c>
      <c r="H92" s="100"/>
      <c r="I92" s="88"/>
      <c r="J92" s="8">
        <v>2000</v>
      </c>
    </row>
    <row r="93" spans="1:10" s="8" customFormat="1" ht="15.75" customHeight="1" x14ac:dyDescent="0.3">
      <c r="A93" s="100" t="s">
        <v>55</v>
      </c>
      <c r="B93" s="100"/>
      <c r="C93" s="118">
        <v>1030</v>
      </c>
      <c r="D93" s="118"/>
      <c r="G93" s="113" t="s">
        <v>59</v>
      </c>
      <c r="H93" s="113"/>
      <c r="I93" s="90"/>
    </row>
    <row r="94" spans="1:10" s="8" customFormat="1" ht="15.75" customHeight="1" x14ac:dyDescent="0.3">
      <c r="A94" s="100" t="s">
        <v>56</v>
      </c>
      <c r="B94" s="100"/>
      <c r="C94" s="118">
        <v>1926</v>
      </c>
      <c r="D94" s="118"/>
      <c r="G94" s="101"/>
      <c r="H94" s="101"/>
      <c r="I94" s="89"/>
      <c r="J94" s="8">
        <v>2000</v>
      </c>
    </row>
    <row r="95" spans="1:10" s="8" customFormat="1" ht="14.25" x14ac:dyDescent="0.3">
      <c r="B95" s="10"/>
      <c r="C95" s="21"/>
      <c r="D95" s="21"/>
      <c r="G95" s="68"/>
      <c r="H95" s="10"/>
      <c r="I95" s="10"/>
    </row>
    <row r="96" spans="1:10" s="8" customFormat="1" ht="14.25" x14ac:dyDescent="0.3">
      <c r="A96" s="4" t="s">
        <v>137</v>
      </c>
      <c r="B96" s="25"/>
      <c r="C96" s="25"/>
      <c r="D96" s="25"/>
      <c r="E96" s="25"/>
      <c r="F96" s="25"/>
      <c r="G96" s="25"/>
      <c r="H96" s="25"/>
      <c r="I96" s="25"/>
      <c r="J96" s="25"/>
    </row>
    <row r="97" spans="1:10" s="8" customFormat="1" ht="14.25" x14ac:dyDescent="0.3">
      <c r="G97" s="68"/>
      <c r="I97" s="89"/>
    </row>
    <row r="98" spans="1:10" s="8" customFormat="1" ht="14.25" x14ac:dyDescent="0.3">
      <c r="A98" s="11"/>
      <c r="B98" s="11"/>
      <c r="C98" s="11"/>
      <c r="D98" s="11"/>
      <c r="E98" s="11"/>
      <c r="F98" s="11"/>
      <c r="G98" s="11"/>
      <c r="H98" s="11"/>
      <c r="I98" s="11"/>
      <c r="J98" s="12" t="s">
        <v>71</v>
      </c>
    </row>
    <row r="99" spans="1:10" s="8" customFormat="1" ht="5.0999999999999996" customHeight="1" x14ac:dyDescent="0.3">
      <c r="G99" s="68"/>
      <c r="I99" s="89"/>
    </row>
    <row r="100" spans="1:10" s="8" customFormat="1" ht="15" customHeight="1" x14ac:dyDescent="0.3">
      <c r="A100" s="100" t="s">
        <v>34</v>
      </c>
      <c r="B100" s="100"/>
      <c r="C100" s="8" t="s">
        <v>201</v>
      </c>
      <c r="G100" s="68"/>
      <c r="I100" s="89"/>
    </row>
    <row r="101" spans="1:10" s="8" customFormat="1" ht="3" customHeight="1" x14ac:dyDescent="0.3">
      <c r="A101" s="101"/>
      <c r="B101" s="101"/>
      <c r="G101" s="68"/>
      <c r="I101" s="89"/>
    </row>
    <row r="102" spans="1:10" s="8" customFormat="1" ht="15" customHeight="1" x14ac:dyDescent="0.3">
      <c r="A102" s="100" t="s">
        <v>65</v>
      </c>
      <c r="B102" s="100"/>
      <c r="C102" s="13" t="s">
        <v>201</v>
      </c>
      <c r="D102" s="13"/>
      <c r="G102" s="68"/>
      <c r="H102" s="9" t="s">
        <v>67</v>
      </c>
      <c r="I102" s="88"/>
      <c r="J102" s="10" t="s">
        <v>41</v>
      </c>
    </row>
    <row r="103" spans="1:10" s="8" customFormat="1" ht="15" customHeight="1" x14ac:dyDescent="0.3">
      <c r="A103" s="100" t="s">
        <v>66</v>
      </c>
      <c r="B103" s="100"/>
      <c r="C103" s="8" t="s">
        <v>201</v>
      </c>
      <c r="G103" s="68"/>
      <c r="H103" s="9" t="s">
        <v>68</v>
      </c>
      <c r="I103" s="88"/>
      <c r="J103" s="10" t="s">
        <v>41</v>
      </c>
    </row>
    <row r="104" spans="1:10" s="8" customFormat="1" ht="15" customHeight="1" x14ac:dyDescent="0.3">
      <c r="A104" s="100" t="s">
        <v>113</v>
      </c>
      <c r="B104" s="100"/>
      <c r="C104" s="8" t="s">
        <v>70</v>
      </c>
      <c r="G104" s="68"/>
      <c r="H104" s="9" t="s">
        <v>69</v>
      </c>
      <c r="I104" s="88"/>
      <c r="J104" s="10" t="s">
        <v>41</v>
      </c>
    </row>
    <row r="105" spans="1:10" s="8" customFormat="1" ht="14.25" x14ac:dyDescent="0.3">
      <c r="G105" s="68"/>
      <c r="I105" s="89"/>
    </row>
    <row r="106" spans="1:10" s="8" customFormat="1" ht="14.25" x14ac:dyDescent="0.3">
      <c r="A106" s="11"/>
      <c r="B106" s="11"/>
      <c r="C106" s="11"/>
      <c r="D106" s="11"/>
      <c r="E106" s="11"/>
      <c r="F106" s="11"/>
      <c r="G106" s="11"/>
      <c r="H106" s="11"/>
      <c r="I106" s="11"/>
      <c r="J106" s="12" t="s">
        <v>78</v>
      </c>
    </row>
    <row r="107" spans="1:10" s="8" customFormat="1" ht="5.0999999999999996" customHeight="1" x14ac:dyDescent="0.3">
      <c r="G107" s="68"/>
      <c r="I107" s="89"/>
    </row>
    <row r="108" spans="1:10" s="8" customFormat="1" ht="14.25" x14ac:dyDescent="0.3">
      <c r="G108" s="68"/>
      <c r="H108" s="61" t="s">
        <v>72</v>
      </c>
      <c r="I108" s="61"/>
      <c r="J108" s="61" t="s">
        <v>74</v>
      </c>
    </row>
    <row r="109" spans="1:10" s="8" customFormat="1" ht="14.25" x14ac:dyDescent="0.3">
      <c r="G109" s="68"/>
      <c r="H109" s="62" t="s">
        <v>202</v>
      </c>
      <c r="I109" s="62"/>
      <c r="J109" s="63">
        <v>8.83</v>
      </c>
    </row>
    <row r="110" spans="1:10" s="8" customFormat="1" ht="14.25" x14ac:dyDescent="0.3">
      <c r="G110" s="68"/>
      <c r="H110" s="62" t="s">
        <v>203</v>
      </c>
      <c r="I110" s="62"/>
      <c r="J110" s="63">
        <v>17</v>
      </c>
    </row>
    <row r="111" spans="1:10" s="8" customFormat="1" ht="14.25" x14ac:dyDescent="0.3">
      <c r="G111" s="68"/>
      <c r="H111" s="62" t="s">
        <v>204</v>
      </c>
      <c r="I111" s="62"/>
      <c r="J111" s="63">
        <v>11</v>
      </c>
    </row>
    <row r="112" spans="1:10" s="8" customFormat="1" ht="14.25" x14ac:dyDescent="0.3">
      <c r="G112" s="68"/>
      <c r="H112" s="62" t="s">
        <v>205</v>
      </c>
      <c r="I112" s="62"/>
      <c r="J112" s="63">
        <v>13.96</v>
      </c>
    </row>
    <row r="113" spans="1:10" s="8" customFormat="1" ht="14.25" x14ac:dyDescent="0.3">
      <c r="G113" s="68"/>
      <c r="H113" s="62" t="s">
        <v>205</v>
      </c>
      <c r="I113" s="62"/>
      <c r="J113" s="63">
        <v>4.01</v>
      </c>
    </row>
    <row r="114" spans="1:10" s="8" customFormat="1" ht="14.25" x14ac:dyDescent="0.3">
      <c r="G114" s="68"/>
      <c r="H114" s="64"/>
      <c r="I114" s="64"/>
      <c r="J114" s="71"/>
    </row>
    <row r="115" spans="1:10" s="8" customFormat="1" ht="14.25" x14ac:dyDescent="0.3">
      <c r="G115" s="68"/>
      <c r="H115" s="60" t="s">
        <v>138</v>
      </c>
      <c r="I115" s="60"/>
      <c r="J115" s="26">
        <v>183.06</v>
      </c>
    </row>
    <row r="116" spans="1:10" s="8" customFormat="1" ht="14.25" x14ac:dyDescent="0.3">
      <c r="G116" s="68"/>
      <c r="I116" s="89"/>
    </row>
    <row r="117" spans="1:10" s="8" customFormat="1" ht="14.25" customHeight="1" x14ac:dyDescent="0.3">
      <c r="G117" s="68"/>
      <c r="I117" s="89"/>
    </row>
    <row r="118" spans="1:10" s="8" customFormat="1" ht="15" customHeight="1" x14ac:dyDescent="0.3">
      <c r="A118" s="126" t="s">
        <v>139</v>
      </c>
      <c r="B118" s="126"/>
      <c r="C118" s="126"/>
      <c r="D118" s="126"/>
      <c r="E118" s="126"/>
      <c r="F118" s="72"/>
      <c r="G118" s="72" t="s">
        <v>140</v>
      </c>
      <c r="H118" s="72"/>
      <c r="I118" s="72"/>
      <c r="J118" s="72"/>
    </row>
    <row r="119" spans="1:10" s="8" customFormat="1" ht="14.25" x14ac:dyDescent="0.3">
      <c r="G119" s="68"/>
      <c r="I119" s="89"/>
    </row>
    <row r="120" spans="1:10" s="8" customFormat="1" ht="14.25" x14ac:dyDescent="0.3">
      <c r="G120" s="68"/>
      <c r="I120" s="89"/>
    </row>
    <row r="121" spans="1:10" s="8" customFormat="1" ht="14.25" x14ac:dyDescent="0.3">
      <c r="G121" s="68"/>
      <c r="I121" s="89"/>
    </row>
    <row r="122" spans="1:10" s="8" customFormat="1" ht="14.25" x14ac:dyDescent="0.3">
      <c r="G122" s="68"/>
      <c r="I122" s="89"/>
    </row>
    <row r="123" spans="1:10" s="8" customFormat="1" ht="14.25" x14ac:dyDescent="0.3">
      <c r="G123" s="68"/>
      <c r="I123" s="89"/>
    </row>
    <row r="124" spans="1:10" s="8" customFormat="1" ht="14.25" x14ac:dyDescent="0.3">
      <c r="G124" s="68"/>
      <c r="I124" s="89"/>
    </row>
    <row r="125" spans="1:10" s="8" customFormat="1" ht="14.25" x14ac:dyDescent="0.3">
      <c r="G125" s="68"/>
      <c r="I125" s="89"/>
    </row>
    <row r="126" spans="1:10" s="8" customFormat="1" ht="14.25" x14ac:dyDescent="0.3">
      <c r="G126" s="68"/>
      <c r="I126" s="89"/>
    </row>
    <row r="127" spans="1:10" s="8" customFormat="1" ht="14.25" x14ac:dyDescent="0.3">
      <c r="G127" s="68"/>
      <c r="I127" s="89"/>
    </row>
    <row r="128" spans="1:10" s="8" customFormat="1" ht="14.25" x14ac:dyDescent="0.3">
      <c r="G128" s="68"/>
      <c r="I128" s="89"/>
    </row>
    <row r="129" spans="1:10" s="8" customFormat="1" ht="14.25" x14ac:dyDescent="0.3">
      <c r="G129" s="68"/>
      <c r="I129" s="89"/>
    </row>
    <row r="130" spans="1:10" s="8" customFormat="1" ht="14.25" x14ac:dyDescent="0.3">
      <c r="G130" s="68"/>
      <c r="I130" s="89"/>
    </row>
    <row r="131" spans="1:10" s="8" customFormat="1" ht="14.25" x14ac:dyDescent="0.3">
      <c r="G131" s="68"/>
      <c r="I131" s="89"/>
    </row>
    <row r="132" spans="1:10" s="17" customFormat="1" ht="14.25" x14ac:dyDescent="0.3">
      <c r="G132" s="68"/>
      <c r="I132" s="89"/>
    </row>
    <row r="133" spans="1:10" s="8" customFormat="1" ht="14.25" x14ac:dyDescent="0.3">
      <c r="A133" s="11"/>
      <c r="B133" s="11"/>
      <c r="C133" s="11"/>
      <c r="D133" s="11"/>
      <c r="E133" s="11"/>
      <c r="F133" s="11"/>
      <c r="G133" s="11"/>
      <c r="H133" s="11"/>
      <c r="I133" s="11"/>
      <c r="J133" s="12" t="s">
        <v>108</v>
      </c>
    </row>
    <row r="134" spans="1:10" s="8" customFormat="1" ht="14.25" x14ac:dyDescent="0.3">
      <c r="G134" s="68"/>
      <c r="I134" s="89"/>
    </row>
    <row r="135" spans="1:10" s="8" customFormat="1" ht="15" customHeight="1" x14ac:dyDescent="0.3">
      <c r="A135" s="100" t="s">
        <v>114</v>
      </c>
      <c r="B135" s="100"/>
      <c r="C135" s="129" t="s">
        <v>117</v>
      </c>
      <c r="D135" s="129"/>
      <c r="E135" s="129"/>
      <c r="F135" s="129"/>
      <c r="G135" s="129"/>
      <c r="H135" s="129"/>
      <c r="I135" s="129"/>
      <c r="J135" s="129"/>
    </row>
    <row r="136" spans="1:10" s="8" customFormat="1" ht="15" customHeight="1" x14ac:dyDescent="0.3">
      <c r="A136" s="100" t="s">
        <v>115</v>
      </c>
      <c r="B136" s="100"/>
      <c r="C136" s="129" t="s">
        <v>118</v>
      </c>
      <c r="D136" s="129"/>
      <c r="E136" s="129"/>
      <c r="F136" s="129"/>
      <c r="G136" s="129"/>
      <c r="H136" s="129"/>
      <c r="I136" s="129"/>
      <c r="J136" s="129"/>
    </row>
    <row r="137" spans="1:10" s="8" customFormat="1" ht="15" customHeight="1" x14ac:dyDescent="0.3">
      <c r="A137" s="100" t="s">
        <v>116</v>
      </c>
      <c r="B137" s="100"/>
      <c r="C137" s="129" t="s">
        <v>119</v>
      </c>
      <c r="D137" s="129"/>
      <c r="E137" s="129"/>
      <c r="F137" s="129"/>
      <c r="G137" s="129"/>
      <c r="H137" s="129"/>
      <c r="I137" s="129"/>
      <c r="J137" s="129"/>
    </row>
    <row r="138" spans="1:10" s="8" customFormat="1" ht="15" customHeight="1" x14ac:dyDescent="0.3">
      <c r="A138" s="113" t="s">
        <v>120</v>
      </c>
      <c r="B138" s="113"/>
      <c r="C138" s="129" t="s">
        <v>211</v>
      </c>
      <c r="D138" s="129"/>
      <c r="E138" s="129"/>
      <c r="F138" s="129"/>
      <c r="G138" s="129"/>
      <c r="H138" s="129"/>
      <c r="I138" s="129"/>
      <c r="J138" s="129"/>
    </row>
    <row r="139" spans="1:10" s="8" customFormat="1" ht="13.5" customHeight="1" x14ac:dyDescent="0.3">
      <c r="A139" s="100" t="s">
        <v>121</v>
      </c>
      <c r="B139" s="100"/>
      <c r="C139" s="135" t="s">
        <v>122</v>
      </c>
      <c r="D139" s="135"/>
      <c r="E139" s="135"/>
      <c r="F139" s="135"/>
      <c r="G139" s="135"/>
      <c r="H139" s="135"/>
      <c r="I139" s="135"/>
      <c r="J139" s="135"/>
    </row>
    <row r="140" spans="1:10" s="8" customFormat="1" ht="14.25" x14ac:dyDescent="0.3">
      <c r="G140" s="68"/>
      <c r="I140" s="89"/>
    </row>
    <row r="141" spans="1:10" s="8" customFormat="1" ht="15" customHeight="1" x14ac:dyDescent="0.3">
      <c r="A141" s="132" t="s">
        <v>109</v>
      </c>
      <c r="B141" s="132"/>
      <c r="C141" s="27" t="s">
        <v>111</v>
      </c>
      <c r="D141" s="130" t="s">
        <v>72</v>
      </c>
      <c r="E141" s="131"/>
      <c r="G141" s="68"/>
      <c r="I141" s="89"/>
    </row>
    <row r="142" spans="1:10" s="8" customFormat="1" ht="15" customHeight="1" x14ac:dyDescent="0.3">
      <c r="A142" s="133" t="s">
        <v>200</v>
      </c>
      <c r="B142" s="134"/>
      <c r="C142" s="28" t="s">
        <v>110</v>
      </c>
      <c r="D142" s="127" t="s">
        <v>75</v>
      </c>
      <c r="E142" s="128"/>
      <c r="G142" s="68"/>
      <c r="I142" s="89"/>
    </row>
    <row r="143" spans="1:10" s="8" customFormat="1" ht="15" customHeight="1" x14ac:dyDescent="0.3">
      <c r="A143" s="133" t="s">
        <v>212</v>
      </c>
      <c r="B143" s="134"/>
      <c r="C143" s="28" t="s">
        <v>112</v>
      </c>
      <c r="D143" s="147" t="s">
        <v>77</v>
      </c>
      <c r="E143" s="148"/>
      <c r="G143" s="68"/>
      <c r="I143" s="89"/>
    </row>
    <row r="144" spans="1:10" s="8" customFormat="1" ht="15" customHeight="1" x14ac:dyDescent="0.3">
      <c r="A144" s="133" t="s">
        <v>213</v>
      </c>
      <c r="B144" s="134"/>
      <c r="C144" s="28" t="s">
        <v>112</v>
      </c>
      <c r="D144" s="147" t="s">
        <v>73</v>
      </c>
      <c r="E144" s="148"/>
      <c r="G144" s="68"/>
      <c r="I144" s="89"/>
    </row>
    <row r="145" spans="1:10" s="8" customFormat="1" ht="15" customHeight="1" x14ac:dyDescent="0.3">
      <c r="A145" s="145" t="s">
        <v>214</v>
      </c>
      <c r="B145" s="146"/>
      <c r="C145" s="29" t="s">
        <v>112</v>
      </c>
      <c r="D145" s="149" t="s">
        <v>76</v>
      </c>
      <c r="E145" s="150"/>
      <c r="G145" s="68"/>
      <c r="I145" s="89"/>
    </row>
    <row r="146" spans="1:10" s="8" customFormat="1" ht="14.25" x14ac:dyDescent="0.3">
      <c r="G146" s="68"/>
      <c r="I146" s="89"/>
    </row>
    <row r="147" spans="1:10" s="68" customFormat="1" ht="14.25" x14ac:dyDescent="0.3">
      <c r="A147" s="4" t="s">
        <v>142</v>
      </c>
      <c r="B147" s="25"/>
      <c r="C147" s="25"/>
      <c r="D147" s="25"/>
      <c r="E147" s="25"/>
      <c r="F147" s="25"/>
      <c r="G147" s="25"/>
      <c r="H147" s="25"/>
      <c r="I147" s="25"/>
      <c r="J147" s="25"/>
    </row>
    <row r="148" spans="1:10" s="68" customFormat="1" ht="14.25" x14ac:dyDescent="0.3">
      <c r="I148" s="89"/>
    </row>
    <row r="149" spans="1:10" s="68" customFormat="1" ht="14.25" x14ac:dyDescent="0.3">
      <c r="A149" s="11"/>
      <c r="B149" s="11"/>
      <c r="C149" s="11"/>
      <c r="D149" s="11"/>
      <c r="E149" s="11"/>
      <c r="F149" s="11"/>
      <c r="G149" s="11"/>
      <c r="H149" s="11"/>
      <c r="I149" s="11"/>
      <c r="J149" s="12" t="s">
        <v>145</v>
      </c>
    </row>
    <row r="150" spans="1:10" s="68" customFormat="1" ht="14.25" x14ac:dyDescent="0.3">
      <c r="I150" s="89"/>
    </row>
    <row r="151" spans="1:10" s="68" customFormat="1" ht="42" customHeight="1" x14ac:dyDescent="0.3">
      <c r="A151" s="115" t="s">
        <v>146</v>
      </c>
      <c r="B151" s="115"/>
      <c r="C151" s="97" t="s">
        <v>147</v>
      </c>
      <c r="D151" s="97"/>
      <c r="E151" s="97"/>
      <c r="F151" s="97"/>
      <c r="G151" s="97"/>
      <c r="H151" s="97"/>
      <c r="I151" s="97"/>
      <c r="J151" s="97"/>
    </row>
    <row r="152" spans="1:10" s="68" customFormat="1" ht="5.0999999999999996" customHeight="1" x14ac:dyDescent="0.3">
      <c r="A152" s="114"/>
      <c r="B152" s="114"/>
      <c r="C152" s="65"/>
      <c r="D152" s="65"/>
      <c r="E152" s="65"/>
      <c r="F152" s="65"/>
      <c r="G152" s="65"/>
      <c r="H152" s="65"/>
      <c r="I152" s="91"/>
      <c r="J152" s="65"/>
    </row>
    <row r="153" spans="1:10" s="68" customFormat="1" ht="60" customHeight="1" x14ac:dyDescent="0.3">
      <c r="A153" s="115" t="s">
        <v>148</v>
      </c>
      <c r="B153" s="115"/>
      <c r="C153" s="97" t="s">
        <v>149</v>
      </c>
      <c r="D153" s="97"/>
      <c r="E153" s="97"/>
      <c r="F153" s="97"/>
      <c r="G153" s="97"/>
      <c r="H153" s="97"/>
      <c r="I153" s="97"/>
      <c r="J153" s="97"/>
    </row>
    <row r="154" spans="1:10" s="68" customFormat="1" ht="5.0999999999999996" customHeight="1" x14ac:dyDescent="0.3">
      <c r="A154" s="114"/>
      <c r="B154" s="114"/>
      <c r="C154" s="65"/>
      <c r="D154" s="65"/>
      <c r="E154" s="65"/>
      <c r="F154" s="65"/>
      <c r="G154" s="65"/>
      <c r="H154" s="65"/>
      <c r="I154" s="91"/>
      <c r="J154" s="65"/>
    </row>
    <row r="155" spans="1:10" s="68" customFormat="1" ht="31.5" customHeight="1" x14ac:dyDescent="0.3">
      <c r="A155" s="115" t="s">
        <v>150</v>
      </c>
      <c r="B155" s="115"/>
      <c r="C155" s="97" t="s">
        <v>151</v>
      </c>
      <c r="D155" s="97"/>
      <c r="E155" s="97"/>
      <c r="F155" s="97"/>
      <c r="G155" s="97"/>
      <c r="H155" s="97"/>
      <c r="I155" s="97"/>
      <c r="J155" s="97"/>
    </row>
    <row r="156" spans="1:10" s="68" customFormat="1" ht="5.0999999999999996" customHeight="1" x14ac:dyDescent="0.3">
      <c r="A156" s="114"/>
      <c r="B156" s="114"/>
      <c r="C156" s="65"/>
      <c r="D156" s="65"/>
      <c r="E156" s="65"/>
      <c r="F156" s="65"/>
      <c r="G156" s="65"/>
      <c r="H156" s="65"/>
      <c r="I156" s="91"/>
      <c r="J156" s="65"/>
    </row>
    <row r="157" spans="1:10" s="68" customFormat="1" ht="61.5" customHeight="1" x14ac:dyDescent="0.3">
      <c r="A157" s="115" t="s">
        <v>152</v>
      </c>
      <c r="B157" s="115"/>
      <c r="C157" s="97" t="s">
        <v>157</v>
      </c>
      <c r="D157" s="97"/>
      <c r="E157" s="97"/>
      <c r="F157" s="97"/>
      <c r="G157" s="97"/>
      <c r="H157" s="97"/>
      <c r="I157" s="97"/>
      <c r="J157" s="97"/>
    </row>
    <row r="158" spans="1:10" s="68" customFormat="1" ht="5.0999999999999996" customHeight="1" x14ac:dyDescent="0.3">
      <c r="A158" s="114"/>
      <c r="B158" s="114"/>
      <c r="C158" s="65"/>
      <c r="D158" s="65"/>
      <c r="E158" s="65"/>
      <c r="F158" s="65"/>
      <c r="G158" s="65"/>
      <c r="H158" s="65"/>
      <c r="I158" s="91"/>
      <c r="J158" s="65"/>
    </row>
    <row r="159" spans="1:10" s="68" customFormat="1" ht="21.75" customHeight="1" x14ac:dyDescent="0.3">
      <c r="A159" s="115" t="s">
        <v>153</v>
      </c>
      <c r="B159" s="115"/>
      <c r="C159" s="97" t="s">
        <v>158</v>
      </c>
      <c r="D159" s="97"/>
      <c r="E159" s="97"/>
      <c r="F159" s="97"/>
      <c r="G159" s="97"/>
      <c r="H159" s="97"/>
      <c r="I159" s="97"/>
      <c r="J159" s="97"/>
    </row>
    <row r="160" spans="1:10" s="68" customFormat="1" ht="5.0999999999999996" customHeight="1" x14ac:dyDescent="0.3">
      <c r="A160" s="114"/>
      <c r="B160" s="114"/>
      <c r="C160" s="65"/>
      <c r="D160" s="65"/>
      <c r="E160" s="65"/>
      <c r="F160" s="65"/>
      <c r="G160" s="65"/>
      <c r="H160" s="65"/>
      <c r="I160" s="91"/>
      <c r="J160" s="65"/>
    </row>
    <row r="161" spans="1:10" s="68" customFormat="1" ht="21.75" customHeight="1" x14ac:dyDescent="0.3">
      <c r="A161" s="115" t="s">
        <v>154</v>
      </c>
      <c r="B161" s="115"/>
      <c r="C161" s="97" t="s">
        <v>159</v>
      </c>
      <c r="D161" s="97"/>
      <c r="E161" s="97"/>
      <c r="F161" s="97"/>
      <c r="G161" s="97"/>
      <c r="H161" s="97"/>
      <c r="I161" s="97"/>
      <c r="J161" s="97"/>
    </row>
    <row r="162" spans="1:10" s="68" customFormat="1" ht="5.0999999999999996" customHeight="1" x14ac:dyDescent="0.3">
      <c r="A162" s="114"/>
      <c r="B162" s="114"/>
      <c r="C162" s="65"/>
      <c r="D162" s="65"/>
      <c r="E162" s="65"/>
      <c r="F162" s="65"/>
      <c r="G162" s="65"/>
      <c r="H162" s="65"/>
      <c r="I162" s="91"/>
      <c r="J162" s="65"/>
    </row>
    <row r="163" spans="1:10" s="68" customFormat="1" ht="31.5" customHeight="1" x14ac:dyDescent="0.3">
      <c r="A163" s="115" t="s">
        <v>155</v>
      </c>
      <c r="B163" s="115"/>
      <c r="C163" s="97" t="s">
        <v>160</v>
      </c>
      <c r="D163" s="97"/>
      <c r="E163" s="97"/>
      <c r="F163" s="97"/>
      <c r="G163" s="97"/>
      <c r="H163" s="97"/>
      <c r="I163" s="97"/>
      <c r="J163" s="97"/>
    </row>
    <row r="164" spans="1:10" s="68" customFormat="1" ht="5.0999999999999996" customHeight="1" x14ac:dyDescent="0.3">
      <c r="A164" s="114"/>
      <c r="B164" s="114"/>
      <c r="C164" s="65"/>
      <c r="D164" s="65"/>
      <c r="E164" s="65"/>
      <c r="F164" s="65"/>
      <c r="G164" s="65"/>
      <c r="H164" s="65"/>
      <c r="I164" s="91"/>
      <c r="J164" s="65"/>
    </row>
    <row r="165" spans="1:10" s="68" customFormat="1" ht="30.75" customHeight="1" x14ac:dyDescent="0.3">
      <c r="A165" s="115" t="s">
        <v>161</v>
      </c>
      <c r="B165" s="115"/>
      <c r="C165" s="97" t="s">
        <v>162</v>
      </c>
      <c r="D165" s="97"/>
      <c r="E165" s="97"/>
      <c r="F165" s="97"/>
      <c r="G165" s="97"/>
      <c r="H165" s="97"/>
      <c r="I165" s="97"/>
      <c r="J165" s="97"/>
    </row>
    <row r="166" spans="1:10" s="68" customFormat="1" ht="14.25" x14ac:dyDescent="0.3">
      <c r="A166" s="114"/>
      <c r="B166" s="114"/>
      <c r="C166" s="65"/>
      <c r="D166" s="65"/>
      <c r="E166" s="65"/>
      <c r="F166" s="65"/>
      <c r="G166" s="65"/>
      <c r="H166" s="65"/>
      <c r="I166" s="91"/>
      <c r="J166" s="65"/>
    </row>
    <row r="167" spans="1:10" s="68" customFormat="1" ht="22.5" customHeight="1" x14ac:dyDescent="0.3">
      <c r="A167" s="115" t="s">
        <v>156</v>
      </c>
      <c r="B167" s="115"/>
      <c r="C167" s="97" t="s">
        <v>163</v>
      </c>
      <c r="D167" s="97"/>
      <c r="E167" s="97"/>
      <c r="F167" s="97"/>
      <c r="G167" s="97"/>
      <c r="H167" s="97"/>
      <c r="I167" s="97"/>
      <c r="J167" s="97"/>
    </row>
    <row r="168" spans="1:10" s="68" customFormat="1" ht="5.0999999999999996" customHeight="1" x14ac:dyDescent="0.3">
      <c r="A168" s="114"/>
      <c r="B168" s="114"/>
      <c r="C168" s="65"/>
      <c r="D168" s="65"/>
      <c r="E168" s="65"/>
      <c r="F168" s="65"/>
      <c r="G168" s="65"/>
      <c r="H168" s="65"/>
      <c r="I168" s="91"/>
      <c r="J168" s="65"/>
    </row>
    <row r="169" spans="1:10" s="68" customFormat="1" ht="22.5" customHeight="1" x14ac:dyDescent="0.3">
      <c r="A169" s="115" t="s">
        <v>164</v>
      </c>
      <c r="B169" s="115"/>
      <c r="C169" s="97" t="s">
        <v>171</v>
      </c>
      <c r="D169" s="97"/>
      <c r="E169" s="97"/>
      <c r="F169" s="97"/>
      <c r="G169" s="97"/>
      <c r="H169" s="97"/>
      <c r="I169" s="97"/>
      <c r="J169" s="97"/>
    </row>
    <row r="170" spans="1:10" s="68" customFormat="1" ht="5.0999999999999996" customHeight="1" x14ac:dyDescent="0.3">
      <c r="A170" s="114"/>
      <c r="B170" s="114"/>
      <c r="C170" s="65"/>
      <c r="D170" s="65"/>
      <c r="E170" s="65"/>
      <c r="F170" s="65"/>
      <c r="G170" s="65"/>
      <c r="H170" s="65"/>
      <c r="I170" s="91"/>
      <c r="J170" s="65"/>
    </row>
    <row r="171" spans="1:10" s="68" customFormat="1" ht="13.5" customHeight="1" x14ac:dyDescent="0.3">
      <c r="A171" s="115" t="s">
        <v>165</v>
      </c>
      <c r="B171" s="115"/>
      <c r="C171" s="97" t="s">
        <v>172</v>
      </c>
      <c r="D171" s="97"/>
      <c r="E171" s="97"/>
      <c r="F171" s="97"/>
      <c r="G171" s="97"/>
      <c r="H171" s="97"/>
      <c r="I171" s="97"/>
      <c r="J171" s="97"/>
    </row>
    <row r="172" spans="1:10" s="68" customFormat="1" ht="5.0999999999999996" customHeight="1" x14ac:dyDescent="0.3">
      <c r="A172" s="114"/>
      <c r="B172" s="114"/>
      <c r="C172" s="65"/>
      <c r="D172" s="65"/>
      <c r="E172" s="65"/>
      <c r="F172" s="65"/>
      <c r="G172" s="65"/>
      <c r="H172" s="65"/>
      <c r="I172" s="91"/>
      <c r="J172" s="65"/>
    </row>
    <row r="173" spans="1:10" s="68" customFormat="1" ht="21.75" customHeight="1" x14ac:dyDescent="0.3">
      <c r="A173" s="115" t="s">
        <v>166</v>
      </c>
      <c r="B173" s="115"/>
      <c r="C173" s="97" t="s">
        <v>173</v>
      </c>
      <c r="D173" s="97"/>
      <c r="E173" s="97"/>
      <c r="F173" s="97"/>
      <c r="G173" s="97"/>
      <c r="H173" s="97"/>
      <c r="I173" s="97"/>
      <c r="J173" s="97"/>
    </row>
    <row r="174" spans="1:10" s="68" customFormat="1" ht="5.0999999999999996" customHeight="1" x14ac:dyDescent="0.3">
      <c r="A174" s="114"/>
      <c r="B174" s="114"/>
      <c r="C174" s="65"/>
      <c r="D174" s="65"/>
      <c r="E174" s="65"/>
      <c r="F174" s="65"/>
      <c r="G174" s="65"/>
      <c r="H174" s="65"/>
      <c r="I174" s="91"/>
      <c r="J174" s="65"/>
    </row>
    <row r="175" spans="1:10" s="68" customFormat="1" ht="11.25" customHeight="1" x14ac:dyDescent="0.3">
      <c r="A175" s="115" t="s">
        <v>167</v>
      </c>
      <c r="B175" s="115"/>
      <c r="C175" s="97" t="s">
        <v>174</v>
      </c>
      <c r="D175" s="97"/>
      <c r="E175" s="97"/>
      <c r="F175" s="97"/>
      <c r="G175" s="97"/>
      <c r="H175" s="97"/>
      <c r="I175" s="97"/>
      <c r="J175" s="97"/>
    </row>
    <row r="176" spans="1:10" s="68" customFormat="1" ht="5.0999999999999996" customHeight="1" x14ac:dyDescent="0.3">
      <c r="A176" s="114"/>
      <c r="B176" s="114"/>
      <c r="C176" s="65"/>
      <c r="D176" s="65"/>
      <c r="E176" s="65"/>
      <c r="F176" s="65"/>
      <c r="G176" s="65"/>
      <c r="H176" s="65"/>
      <c r="I176" s="91"/>
      <c r="J176" s="65"/>
    </row>
    <row r="177" spans="1:15" s="68" customFormat="1" ht="21.75" customHeight="1" x14ac:dyDescent="0.3">
      <c r="A177" s="115" t="s">
        <v>168</v>
      </c>
      <c r="B177" s="115"/>
      <c r="C177" s="97" t="s">
        <v>175</v>
      </c>
      <c r="D177" s="97"/>
      <c r="E177" s="97"/>
      <c r="F177" s="97"/>
      <c r="G177" s="97"/>
      <c r="H177" s="97"/>
      <c r="I177" s="97"/>
      <c r="J177" s="97"/>
    </row>
    <row r="178" spans="1:15" s="68" customFormat="1" ht="5.0999999999999996" customHeight="1" x14ac:dyDescent="0.3">
      <c r="A178" s="114"/>
      <c r="B178" s="114"/>
      <c r="C178" s="65"/>
      <c r="D178" s="65"/>
      <c r="E178" s="65"/>
      <c r="F178" s="65"/>
      <c r="G178" s="65"/>
      <c r="H178" s="65"/>
      <c r="I178" s="91"/>
      <c r="J178" s="65"/>
    </row>
    <row r="179" spans="1:15" s="68" customFormat="1" ht="12" customHeight="1" x14ac:dyDescent="0.3">
      <c r="A179" s="115" t="s">
        <v>169</v>
      </c>
      <c r="B179" s="115"/>
      <c r="C179" s="97" t="s">
        <v>176</v>
      </c>
      <c r="D179" s="97"/>
      <c r="E179" s="97"/>
      <c r="F179" s="97"/>
      <c r="G179" s="97"/>
      <c r="H179" s="97"/>
      <c r="I179" s="97"/>
      <c r="J179" s="97"/>
    </row>
    <row r="180" spans="1:15" s="68" customFormat="1" ht="5.0999999999999996" customHeight="1" x14ac:dyDescent="0.3">
      <c r="A180" s="114"/>
      <c r="B180" s="114"/>
      <c r="C180" s="65"/>
      <c r="D180" s="65"/>
      <c r="E180" s="65"/>
      <c r="F180" s="65"/>
      <c r="G180" s="65"/>
      <c r="H180" s="65"/>
      <c r="I180" s="91"/>
      <c r="J180" s="65"/>
    </row>
    <row r="181" spans="1:15" s="68" customFormat="1" ht="19.5" customHeight="1" x14ac:dyDescent="0.3">
      <c r="A181" s="115" t="s">
        <v>170</v>
      </c>
      <c r="B181" s="115"/>
      <c r="C181" s="97" t="s">
        <v>177</v>
      </c>
      <c r="D181" s="97"/>
      <c r="E181" s="97"/>
      <c r="F181" s="97"/>
      <c r="G181" s="97"/>
      <c r="H181" s="97"/>
      <c r="I181" s="97"/>
      <c r="J181" s="97"/>
    </row>
    <row r="182" spans="1:15" s="68" customFormat="1" ht="14.25" x14ac:dyDescent="0.3">
      <c r="I182" s="89"/>
    </row>
    <row r="183" spans="1:15" s="8" customFormat="1" ht="14.25" x14ac:dyDescent="0.3">
      <c r="A183" s="4" t="s">
        <v>141</v>
      </c>
      <c r="B183" s="25"/>
      <c r="C183" s="25"/>
      <c r="D183" s="25"/>
      <c r="E183" s="25"/>
      <c r="F183" s="25"/>
      <c r="G183" s="25"/>
      <c r="H183" s="25"/>
      <c r="I183" s="25"/>
      <c r="J183" s="25"/>
    </row>
    <row r="184" spans="1:15" s="8" customFormat="1" ht="14.25" x14ac:dyDescent="0.3">
      <c r="G184" s="68"/>
      <c r="I184" s="89"/>
    </row>
    <row r="185" spans="1:15" s="8" customFormat="1" ht="15" customHeight="1" x14ac:dyDescent="0.3">
      <c r="A185" s="100" t="s">
        <v>123</v>
      </c>
      <c r="B185" s="100"/>
      <c r="C185" s="8" t="s">
        <v>112</v>
      </c>
      <c r="G185" s="68"/>
      <c r="I185" s="89"/>
    </row>
    <row r="186" spans="1:15" s="8" customFormat="1" ht="14.25" x14ac:dyDescent="0.3">
      <c r="A186" s="110" t="s">
        <v>124</v>
      </c>
      <c r="B186" s="110"/>
      <c r="C186" s="104" t="s">
        <v>215</v>
      </c>
      <c r="D186" s="104"/>
      <c r="E186" s="104"/>
      <c r="F186" s="104"/>
      <c r="G186" s="104"/>
      <c r="H186" s="104"/>
      <c r="I186" s="104"/>
      <c r="J186" s="104"/>
    </row>
    <row r="187" spans="1:15" s="8" customFormat="1" ht="15" customHeight="1" x14ac:dyDescent="0.3">
      <c r="A187" s="100" t="s">
        <v>125</v>
      </c>
      <c r="B187" s="100"/>
      <c r="C187" s="8" t="s">
        <v>126</v>
      </c>
      <c r="G187" s="68"/>
      <c r="I187" s="89"/>
    </row>
    <row r="188" spans="1:15" s="8" customFormat="1" ht="14.25" x14ac:dyDescent="0.3">
      <c r="G188" s="68"/>
      <c r="I188" s="89"/>
    </row>
    <row r="189" spans="1:15" s="8" customFormat="1" ht="14.25" x14ac:dyDescent="0.3">
      <c r="A189" s="11"/>
      <c r="B189" s="11"/>
      <c r="C189" s="11"/>
      <c r="D189" s="11"/>
      <c r="E189" s="11"/>
      <c r="F189" s="11"/>
      <c r="G189" s="11"/>
      <c r="H189" s="11"/>
      <c r="I189" s="11"/>
      <c r="J189" s="12" t="s">
        <v>144</v>
      </c>
    </row>
    <row r="190" spans="1:15" s="68" customFormat="1" ht="15" thickBot="1" x14ac:dyDescent="0.35">
      <c r="A190" s="32"/>
      <c r="B190" s="32"/>
      <c r="C190" s="32"/>
      <c r="D190" s="32"/>
      <c r="E190" s="32"/>
      <c r="F190" s="32"/>
      <c r="G190" s="32"/>
      <c r="H190" s="32"/>
      <c r="I190" s="32"/>
      <c r="J190" s="33"/>
    </row>
    <row r="191" spans="1:15" s="8" customFormat="1" ht="27" customHeight="1" x14ac:dyDescent="0.3">
      <c r="A191" s="120" t="s">
        <v>127</v>
      </c>
      <c r="B191" s="120"/>
      <c r="C191" s="67" t="s">
        <v>143</v>
      </c>
      <c r="D191" s="154" t="s">
        <v>188</v>
      </c>
      <c r="E191" s="157" t="s">
        <v>221</v>
      </c>
      <c r="F191" s="158" t="s">
        <v>232</v>
      </c>
      <c r="G191" s="158" t="s">
        <v>233</v>
      </c>
      <c r="H191" s="158" t="s">
        <v>234</v>
      </c>
      <c r="I191" s="159" t="s">
        <v>256</v>
      </c>
      <c r="J191" s="78" t="s">
        <v>253</v>
      </c>
      <c r="K191" s="93" t="s">
        <v>254</v>
      </c>
      <c r="L191" s="93" t="s">
        <v>255</v>
      </c>
      <c r="M191" s="93" t="s">
        <v>257</v>
      </c>
      <c r="N191" s="154" t="s">
        <v>258</v>
      </c>
      <c r="O191" s="167" t="s">
        <v>259</v>
      </c>
    </row>
    <row r="192" spans="1:15" s="8" customFormat="1" ht="14.25" x14ac:dyDescent="0.3">
      <c r="A192" s="121" t="s">
        <v>217</v>
      </c>
      <c r="B192" s="121"/>
      <c r="C192" s="45">
        <v>1</v>
      </c>
      <c r="D192" s="155" t="s">
        <v>222</v>
      </c>
      <c r="E192" s="160">
        <v>120000</v>
      </c>
      <c r="F192" s="79">
        <v>1</v>
      </c>
      <c r="G192" s="79">
        <v>1</v>
      </c>
      <c r="H192" s="79">
        <v>1</v>
      </c>
      <c r="I192" s="161">
        <f>E192*(F192*G192*H192)</f>
        <v>120000</v>
      </c>
      <c r="J192" s="156">
        <f>I192*C192</f>
        <v>120000</v>
      </c>
      <c r="K192" s="165">
        <v>4</v>
      </c>
      <c r="L192" s="165">
        <v>9</v>
      </c>
      <c r="M192" s="165">
        <v>40</v>
      </c>
      <c r="N192" s="166">
        <f>(1-(K192/M192)^1.4)*L192/10</f>
        <v>0.8641703546501851</v>
      </c>
      <c r="O192" s="168">
        <f>J192*N192</f>
        <v>103700.44255802222</v>
      </c>
    </row>
    <row r="193" spans="1:15" s="8" customFormat="1" ht="14.25" x14ac:dyDescent="0.3">
      <c r="A193" s="121" t="s">
        <v>225</v>
      </c>
      <c r="B193" s="121"/>
      <c r="C193" s="45">
        <v>26.22</v>
      </c>
      <c r="D193" s="155" t="s">
        <v>223</v>
      </c>
      <c r="E193" s="160">
        <f>4562.26</f>
        <v>4562.26</v>
      </c>
      <c r="F193" s="79">
        <v>0.89700000000000002</v>
      </c>
      <c r="G193" s="79">
        <v>0.98</v>
      </c>
      <c r="H193" s="79">
        <v>1.1299999999999999</v>
      </c>
      <c r="I193" s="161">
        <f t="shared" ref="I193:I197" si="0">E193*(F193*G193*H193)</f>
        <v>4531.8653114279996</v>
      </c>
      <c r="J193" s="156">
        <f t="shared" ref="J193:J197" si="1">I193*C193</f>
        <v>118825.50846564214</v>
      </c>
      <c r="K193" s="165">
        <v>4</v>
      </c>
      <c r="L193" s="165">
        <v>9</v>
      </c>
      <c r="M193" s="165">
        <v>70</v>
      </c>
      <c r="N193" s="166">
        <f t="shared" ref="N193:N197" si="2">(1-(K193/M193)^1.4)*L193/10</f>
        <v>0.88363224026715659</v>
      </c>
      <c r="O193" s="168">
        <f t="shared" ref="O193:O197" si="3">J193*N193</f>
        <v>104998.05024637934</v>
      </c>
    </row>
    <row r="194" spans="1:15" s="8" customFormat="1" ht="14.25" x14ac:dyDescent="0.3">
      <c r="A194" s="121" t="s">
        <v>218</v>
      </c>
      <c r="B194" s="121"/>
      <c r="C194" s="45">
        <v>1</v>
      </c>
      <c r="D194" s="155" t="s">
        <v>222</v>
      </c>
      <c r="E194" s="160">
        <v>91374</v>
      </c>
      <c r="F194" s="79">
        <v>1</v>
      </c>
      <c r="G194" s="79">
        <v>1</v>
      </c>
      <c r="H194" s="79">
        <v>1</v>
      </c>
      <c r="I194" s="161">
        <f t="shared" si="0"/>
        <v>91374</v>
      </c>
      <c r="J194" s="156">
        <f t="shared" si="1"/>
        <v>91374</v>
      </c>
      <c r="K194" s="165">
        <v>4</v>
      </c>
      <c r="L194" s="165">
        <v>9</v>
      </c>
      <c r="M194" s="165">
        <v>70</v>
      </c>
      <c r="N194" s="166">
        <f t="shared" si="2"/>
        <v>0.88363224026715659</v>
      </c>
      <c r="O194" s="168">
        <f t="shared" si="3"/>
        <v>80741.012322171169</v>
      </c>
    </row>
    <row r="195" spans="1:15" s="68" customFormat="1" ht="14.25" x14ac:dyDescent="0.3">
      <c r="A195" s="123" t="s">
        <v>219</v>
      </c>
      <c r="B195" s="124"/>
      <c r="C195" s="45">
        <v>8.83</v>
      </c>
      <c r="D195" s="155" t="s">
        <v>193</v>
      </c>
      <c r="E195" s="160">
        <v>579.33000000000004</v>
      </c>
      <c r="F195" s="79">
        <v>1</v>
      </c>
      <c r="G195" s="79">
        <v>1</v>
      </c>
      <c r="H195" s="79">
        <v>1</v>
      </c>
      <c r="I195" s="161">
        <f t="shared" si="0"/>
        <v>579.33000000000004</v>
      </c>
      <c r="J195" s="156">
        <f t="shared" si="1"/>
        <v>5115.4839000000002</v>
      </c>
      <c r="K195" s="165">
        <v>4</v>
      </c>
      <c r="L195" s="165">
        <v>9</v>
      </c>
      <c r="M195" s="165">
        <v>70</v>
      </c>
      <c r="N195" s="166">
        <f t="shared" si="2"/>
        <v>0.88363224026715659</v>
      </c>
      <c r="O195" s="168">
        <f t="shared" si="3"/>
        <v>4520.2064986075711</v>
      </c>
    </row>
    <row r="196" spans="1:15" s="68" customFormat="1" ht="14.25" x14ac:dyDescent="0.3">
      <c r="A196" s="123" t="s">
        <v>220</v>
      </c>
      <c r="B196" s="124"/>
      <c r="C196" s="45">
        <v>24.55</v>
      </c>
      <c r="D196" s="155" t="s">
        <v>193</v>
      </c>
      <c r="E196" s="160">
        <f>23453.46*1.03</f>
        <v>24157.0638</v>
      </c>
      <c r="F196" s="79">
        <v>0.89700000000000002</v>
      </c>
      <c r="G196" s="79">
        <v>0.98</v>
      </c>
      <c r="H196" s="79">
        <v>1.1299999999999999</v>
      </c>
      <c r="I196" s="161">
        <f t="shared" si="0"/>
        <v>23996.124609551636</v>
      </c>
      <c r="J196" s="156">
        <f t="shared" si="1"/>
        <v>589104.85916449269</v>
      </c>
      <c r="K196" s="165">
        <v>4</v>
      </c>
      <c r="L196" s="165">
        <v>9</v>
      </c>
      <c r="M196" s="165">
        <v>70</v>
      </c>
      <c r="N196" s="166">
        <f t="shared" si="2"/>
        <v>0.88363224026715659</v>
      </c>
      <c r="O196" s="168">
        <f t="shared" si="3"/>
        <v>520552.04645578843</v>
      </c>
    </row>
    <row r="197" spans="1:15" s="8" customFormat="1" ht="15" thickBot="1" x14ac:dyDescent="0.35">
      <c r="A197" s="121" t="s">
        <v>224</v>
      </c>
      <c r="B197" s="121"/>
      <c r="C197" s="45">
        <v>9.5</v>
      </c>
      <c r="D197" s="155" t="s">
        <v>193</v>
      </c>
      <c r="E197" s="162">
        <v>1802.43</v>
      </c>
      <c r="F197" s="163">
        <v>1</v>
      </c>
      <c r="G197" s="163">
        <v>1</v>
      </c>
      <c r="H197" s="163">
        <v>1</v>
      </c>
      <c r="I197" s="164">
        <f t="shared" si="0"/>
        <v>1802.43</v>
      </c>
      <c r="J197" s="156">
        <f t="shared" si="1"/>
        <v>17123.084999999999</v>
      </c>
      <c r="K197" s="165">
        <v>4</v>
      </c>
      <c r="L197" s="165">
        <v>9</v>
      </c>
      <c r="M197" s="165">
        <v>70</v>
      </c>
      <c r="N197" s="166">
        <f t="shared" si="2"/>
        <v>0.88363224026715659</v>
      </c>
      <c r="O197" s="169">
        <f t="shared" si="3"/>
        <v>15130.509958834944</v>
      </c>
    </row>
    <row r="198" spans="1:15" s="8" customFormat="1" ht="15" thickBot="1" x14ac:dyDescent="0.35">
      <c r="A198" s="122"/>
      <c r="B198" s="122"/>
      <c r="C198" s="73"/>
      <c r="D198" s="74"/>
      <c r="E198" s="75"/>
      <c r="F198" s="74"/>
      <c r="G198" s="74"/>
      <c r="I198" s="89"/>
      <c r="J198" s="76">
        <f>SUM(J192:J197)</f>
        <v>941542.93653013476</v>
      </c>
      <c r="O198" s="170">
        <f>SUM(O192:O197)</f>
        <v>829642.26803980372</v>
      </c>
    </row>
    <row r="199" spans="1:15" s="8" customFormat="1" ht="14.25" x14ac:dyDescent="0.3">
      <c r="G199" s="68"/>
      <c r="I199" s="89"/>
    </row>
    <row r="200" spans="1:15" s="8" customFormat="1" ht="15" customHeight="1" x14ac:dyDescent="0.3">
      <c r="A200" s="100" t="s">
        <v>128</v>
      </c>
      <c r="B200" s="100"/>
      <c r="C200" s="8" t="s">
        <v>244</v>
      </c>
      <c r="G200" s="68"/>
      <c r="I200" s="89"/>
    </row>
    <row r="201" spans="1:15" s="8" customFormat="1" ht="15" customHeight="1" x14ac:dyDescent="0.3">
      <c r="A201" s="100" t="s">
        <v>129</v>
      </c>
      <c r="B201" s="100"/>
      <c r="C201" s="8" t="s">
        <v>134</v>
      </c>
      <c r="G201" s="68"/>
      <c r="I201" s="89"/>
    </row>
    <row r="202" spans="1:15" s="8" customFormat="1" ht="27.75" customHeight="1" x14ac:dyDescent="0.3">
      <c r="A202" s="113" t="s">
        <v>131</v>
      </c>
      <c r="B202" s="113"/>
      <c r="C202" s="104" t="s">
        <v>216</v>
      </c>
      <c r="D202" s="104"/>
      <c r="E202" s="104"/>
      <c r="F202" s="104"/>
      <c r="G202" s="104"/>
      <c r="H202" s="104"/>
      <c r="I202" s="104"/>
      <c r="J202" s="104"/>
    </row>
    <row r="203" spans="1:15" s="8" customFormat="1" ht="15" customHeight="1" x14ac:dyDescent="0.3">
      <c r="A203" s="100" t="s">
        <v>198</v>
      </c>
      <c r="B203" s="100"/>
      <c r="C203" s="77">
        <v>43862</v>
      </c>
      <c r="D203" s="13"/>
      <c r="G203" s="68"/>
      <c r="I203" s="89"/>
    </row>
    <row r="204" spans="1:15" s="8" customFormat="1" ht="15" customHeight="1" x14ac:dyDescent="0.3">
      <c r="A204" s="100" t="s">
        <v>130</v>
      </c>
      <c r="B204" s="100"/>
      <c r="C204" s="13">
        <v>3</v>
      </c>
      <c r="D204" s="13"/>
      <c r="G204" s="68"/>
      <c r="I204" s="89"/>
    </row>
    <row r="205" spans="1:15" s="8" customFormat="1" ht="5.0999999999999996" customHeight="1" x14ac:dyDescent="0.3">
      <c r="A205" s="101"/>
      <c r="B205" s="101"/>
      <c r="C205" s="13"/>
      <c r="D205" s="13"/>
      <c r="G205" s="68"/>
      <c r="I205" s="89"/>
    </row>
    <row r="206" spans="1:15" s="8" customFormat="1" ht="15" customHeight="1" x14ac:dyDescent="0.3">
      <c r="A206" s="100" t="s">
        <v>132</v>
      </c>
      <c r="B206" s="100"/>
      <c r="C206" s="31">
        <v>1</v>
      </c>
      <c r="D206" s="31"/>
      <c r="G206" s="68"/>
      <c r="I206" s="89"/>
    </row>
    <row r="207" spans="1:15" s="8" customFormat="1" ht="15" customHeight="1" x14ac:dyDescent="0.3">
      <c r="A207" s="100" t="s">
        <v>133</v>
      </c>
      <c r="B207" s="100"/>
      <c r="C207" s="31">
        <v>1</v>
      </c>
      <c r="D207" s="31"/>
      <c r="G207" s="68"/>
      <c r="I207" s="89"/>
    </row>
    <row r="208" spans="1:15" s="8" customFormat="1" ht="14.25" x14ac:dyDescent="0.3">
      <c r="G208" s="68"/>
      <c r="I208" s="89"/>
    </row>
    <row r="209" spans="1:15" s="8" customFormat="1" ht="14.25" x14ac:dyDescent="0.3">
      <c r="A209" s="4" t="s">
        <v>178</v>
      </c>
      <c r="B209" s="25"/>
      <c r="C209" s="25"/>
      <c r="D209" s="25"/>
      <c r="E209" s="25"/>
      <c r="F209" s="25"/>
      <c r="G209" s="25"/>
      <c r="H209" s="25"/>
      <c r="I209" s="25"/>
      <c r="J209" s="25"/>
    </row>
    <row r="210" spans="1:15" s="8" customFormat="1" ht="14.25" x14ac:dyDescent="0.3">
      <c r="G210" s="68"/>
      <c r="I210" s="89"/>
    </row>
    <row r="211" spans="1:15" s="8" customFormat="1" ht="14.25" x14ac:dyDescent="0.3">
      <c r="A211" s="11"/>
      <c r="B211" s="11"/>
      <c r="C211" s="11"/>
      <c r="D211" s="11"/>
      <c r="E211" s="11"/>
      <c r="F211" s="11"/>
      <c r="G211" s="11"/>
      <c r="H211" s="11"/>
      <c r="I211" s="11"/>
      <c r="J211" s="12" t="s">
        <v>179</v>
      </c>
    </row>
    <row r="212" spans="1:15" s="8" customFormat="1" ht="14.25" x14ac:dyDescent="0.3">
      <c r="G212" s="68"/>
      <c r="I212" s="89"/>
    </row>
    <row r="213" spans="1:15" s="8" customFormat="1" ht="14.25" x14ac:dyDescent="0.3">
      <c r="G213" s="68"/>
      <c r="I213" s="89"/>
    </row>
    <row r="214" spans="1:15" s="8" customFormat="1" ht="14.25" x14ac:dyDescent="0.3">
      <c r="A214" s="11"/>
      <c r="B214" s="11"/>
      <c r="C214" s="11"/>
      <c r="D214" s="11"/>
      <c r="E214" s="11"/>
      <c r="F214" s="11"/>
      <c r="G214" s="11"/>
      <c r="H214" s="11"/>
      <c r="I214" s="11"/>
      <c r="J214" s="12" t="s">
        <v>180</v>
      </c>
    </row>
    <row r="215" spans="1:15" s="8" customFormat="1" ht="14.25" x14ac:dyDescent="0.3">
      <c r="G215" s="68"/>
      <c r="I215" s="89"/>
    </row>
    <row r="216" spans="1:15" s="8" customFormat="1" ht="14.25" x14ac:dyDescent="0.3">
      <c r="G216" s="68"/>
      <c r="I216" s="89"/>
    </row>
    <row r="217" spans="1:15" s="8" customFormat="1" ht="14.25" x14ac:dyDescent="0.3">
      <c r="A217" s="11"/>
      <c r="B217" s="11"/>
      <c r="C217" s="11"/>
      <c r="D217" s="11"/>
      <c r="E217" s="11"/>
      <c r="F217" s="11"/>
      <c r="G217" s="11"/>
      <c r="H217" s="11"/>
      <c r="I217" s="11"/>
      <c r="J217" s="12" t="s">
        <v>181</v>
      </c>
    </row>
    <row r="218" spans="1:15" s="8" customFormat="1" ht="14.25" x14ac:dyDescent="0.3">
      <c r="G218" s="68"/>
      <c r="I218" s="89"/>
    </row>
    <row r="219" spans="1:15" s="8" customFormat="1" ht="14.25" x14ac:dyDescent="0.3">
      <c r="G219" s="68"/>
      <c r="I219" s="89"/>
    </row>
    <row r="220" spans="1:15" s="8" customFormat="1" ht="14.25" x14ac:dyDescent="0.3">
      <c r="A220" s="4" t="s">
        <v>182</v>
      </c>
      <c r="B220" s="25"/>
      <c r="C220" s="25"/>
      <c r="D220" s="25"/>
      <c r="E220" s="25"/>
      <c r="F220" s="25"/>
      <c r="G220" s="25"/>
      <c r="H220" s="25"/>
      <c r="I220" s="25"/>
      <c r="J220" s="25"/>
    </row>
    <row r="221" spans="1:15" s="8" customFormat="1" ht="14.25" x14ac:dyDescent="0.3">
      <c r="G221" s="68"/>
      <c r="I221" s="89"/>
    </row>
    <row r="222" spans="1:15" s="8" customFormat="1" ht="14.25" x14ac:dyDescent="0.3">
      <c r="A222" s="11"/>
      <c r="B222" s="11"/>
      <c r="C222" s="11"/>
      <c r="D222" s="11"/>
      <c r="E222" s="11"/>
      <c r="F222" s="11"/>
      <c r="G222" s="11"/>
      <c r="H222" s="11"/>
      <c r="I222" s="11"/>
      <c r="J222" s="12" t="s">
        <v>183</v>
      </c>
    </row>
    <row r="223" spans="1:15" s="89" customFormat="1" ht="15" thickBot="1" x14ac:dyDescent="0.35">
      <c r="A223" s="32"/>
      <c r="B223" s="32"/>
      <c r="C223" s="32"/>
      <c r="D223" s="32"/>
      <c r="E223" s="32"/>
      <c r="F223" s="32"/>
      <c r="G223" s="32"/>
      <c r="H223" s="32"/>
      <c r="I223" s="32"/>
      <c r="J223" s="33"/>
    </row>
    <row r="224" spans="1:15" s="89" customFormat="1" ht="14.25" x14ac:dyDescent="0.3">
      <c r="A224" s="141" t="s">
        <v>187</v>
      </c>
      <c r="B224" s="142"/>
      <c r="C224" s="120" t="s">
        <v>143</v>
      </c>
      <c r="D224" s="141" t="s">
        <v>188</v>
      </c>
      <c r="E224" s="173" t="s">
        <v>194</v>
      </c>
      <c r="F224" s="174" t="s">
        <v>228</v>
      </c>
      <c r="G224" s="174"/>
      <c r="H224" s="175"/>
      <c r="I224" s="176" t="s">
        <v>260</v>
      </c>
      <c r="J224" s="197" t="s">
        <v>261</v>
      </c>
      <c r="K224" s="192"/>
      <c r="L224" s="192"/>
      <c r="M224" s="192"/>
      <c r="N224" s="192"/>
      <c r="O224" s="192"/>
    </row>
    <row r="225" spans="1:15" s="89" customFormat="1" ht="14.25" x14ac:dyDescent="0.3">
      <c r="A225" s="143"/>
      <c r="B225" s="144"/>
      <c r="C225" s="120"/>
      <c r="D225" s="143"/>
      <c r="E225" s="177"/>
      <c r="F225" s="78" t="s">
        <v>229</v>
      </c>
      <c r="G225" s="93" t="s">
        <v>230</v>
      </c>
      <c r="H225" s="93" t="s">
        <v>231</v>
      </c>
      <c r="I225" s="178"/>
      <c r="J225" s="197"/>
      <c r="K225" s="193"/>
      <c r="L225" s="193"/>
      <c r="M225" s="193"/>
      <c r="N225" s="193"/>
      <c r="O225" s="193"/>
    </row>
    <row r="226" spans="1:15" s="89" customFormat="1" ht="15" thickBot="1" x14ac:dyDescent="0.35">
      <c r="A226" s="121" t="s">
        <v>183</v>
      </c>
      <c r="B226" s="121"/>
      <c r="C226" s="45">
        <v>183</v>
      </c>
      <c r="D226" s="155" t="s">
        <v>193</v>
      </c>
      <c r="E226" s="180">
        <v>10000</v>
      </c>
      <c r="F226" s="188">
        <v>1</v>
      </c>
      <c r="G226" s="189">
        <v>1</v>
      </c>
      <c r="H226" s="190">
        <v>1</v>
      </c>
      <c r="I226" s="184">
        <f>E226*(F226*G226*H226)</f>
        <v>10000</v>
      </c>
      <c r="J226" s="160">
        <f>I226*C226</f>
        <v>1830000</v>
      </c>
      <c r="K226" s="194"/>
      <c r="L226" s="194"/>
      <c r="M226" s="194"/>
      <c r="N226" s="195"/>
      <c r="O226" s="196"/>
    </row>
    <row r="227" spans="1:15" s="8" customFormat="1" ht="14.25" x14ac:dyDescent="0.3">
      <c r="A227" s="46"/>
      <c r="B227" s="46"/>
      <c r="C227" s="47"/>
      <c r="D227" s="48"/>
      <c r="E227" s="49"/>
      <c r="F227" s="49"/>
      <c r="G227" s="49"/>
      <c r="H227" s="48"/>
      <c r="I227" s="48"/>
      <c r="J227" s="49"/>
      <c r="K227" s="192"/>
      <c r="L227" s="192"/>
      <c r="M227" s="192"/>
      <c r="N227" s="192"/>
      <c r="O227" s="192"/>
    </row>
    <row r="228" spans="1:15" s="8" customFormat="1" ht="14.25" x14ac:dyDescent="0.3">
      <c r="A228" s="51"/>
      <c r="B228" s="51"/>
      <c r="C228" s="51"/>
      <c r="D228" s="52"/>
      <c r="E228" s="51"/>
      <c r="F228" s="80"/>
      <c r="G228" s="80"/>
      <c r="H228" s="50"/>
      <c r="I228" s="50"/>
      <c r="J228" s="53">
        <f>SUM(J226:J227)</f>
        <v>1830000</v>
      </c>
      <c r="K228" s="192"/>
      <c r="L228" s="192"/>
      <c r="M228" s="192"/>
      <c r="N228" s="192"/>
      <c r="O228" s="191"/>
    </row>
    <row r="229" spans="1:15" s="89" customFormat="1" ht="14.25" x14ac:dyDescent="0.3">
      <c r="A229" s="51"/>
      <c r="B229" s="51"/>
      <c r="C229" s="51"/>
      <c r="D229" s="52"/>
      <c r="E229" s="51"/>
      <c r="F229" s="80"/>
      <c r="G229" s="80"/>
      <c r="H229" s="50"/>
      <c r="I229" s="50"/>
      <c r="J229" s="187"/>
      <c r="K229" s="192"/>
      <c r="L229" s="192"/>
      <c r="M229" s="192"/>
      <c r="N229" s="192"/>
      <c r="O229" s="191"/>
    </row>
    <row r="230" spans="1:15" s="8" customFormat="1" ht="14.25" x14ac:dyDescent="0.3">
      <c r="A230" s="11"/>
      <c r="B230" s="11"/>
      <c r="C230" s="11"/>
      <c r="D230" s="11"/>
      <c r="E230" s="11"/>
      <c r="F230" s="11"/>
      <c r="G230" s="11"/>
      <c r="H230" s="11"/>
      <c r="I230" s="11"/>
      <c r="J230" s="12" t="s">
        <v>184</v>
      </c>
      <c r="K230" s="192"/>
      <c r="L230" s="192"/>
      <c r="M230" s="192"/>
      <c r="N230" s="192"/>
      <c r="O230" s="192"/>
    </row>
    <row r="231" spans="1:15" s="8" customFormat="1" ht="14.25" x14ac:dyDescent="0.3">
      <c r="G231" s="68"/>
      <c r="I231" s="89"/>
    </row>
    <row r="232" spans="1:15" s="8" customFormat="1" ht="14.25" x14ac:dyDescent="0.3">
      <c r="G232" s="68"/>
      <c r="I232" s="89"/>
    </row>
    <row r="233" spans="1:15" s="8" customFormat="1" ht="14.25" x14ac:dyDescent="0.3">
      <c r="A233" s="11"/>
      <c r="B233" s="11"/>
      <c r="C233" s="11"/>
      <c r="D233" s="11"/>
      <c r="E233" s="11"/>
      <c r="F233" s="11"/>
      <c r="G233" s="11"/>
      <c r="H233" s="11"/>
      <c r="I233" s="11"/>
      <c r="J233" s="12" t="s">
        <v>186</v>
      </c>
    </row>
    <row r="234" spans="1:15" s="8" customFormat="1" ht="5.0999999999999996" customHeight="1" x14ac:dyDescent="0.3">
      <c r="A234" s="32"/>
      <c r="B234" s="32"/>
      <c r="C234" s="32"/>
      <c r="D234" s="32"/>
      <c r="E234" s="32"/>
      <c r="F234" s="32"/>
      <c r="G234" s="32"/>
      <c r="H234" s="32"/>
      <c r="I234" s="32"/>
      <c r="J234" s="33"/>
    </row>
    <row r="235" spans="1:15" s="8" customFormat="1" ht="15" thickBot="1" x14ac:dyDescent="0.35">
      <c r="A235" s="32"/>
      <c r="B235" s="32"/>
      <c r="C235" s="32"/>
      <c r="D235" s="32"/>
      <c r="E235" s="32"/>
      <c r="F235" s="32"/>
      <c r="G235" s="32"/>
      <c r="H235" s="32"/>
      <c r="I235" s="32"/>
      <c r="J235" s="33"/>
    </row>
    <row r="236" spans="1:15" s="8" customFormat="1" ht="15.75" customHeight="1" x14ac:dyDescent="0.3">
      <c r="A236" s="38" t="s">
        <v>190</v>
      </c>
      <c r="B236" s="39"/>
      <c r="C236" s="44"/>
      <c r="D236" s="136">
        <v>43862</v>
      </c>
      <c r="E236" s="137"/>
      <c r="F236" s="34"/>
      <c r="G236" s="34"/>
      <c r="H236" s="32"/>
      <c r="I236" s="32"/>
      <c r="J236" s="33"/>
    </row>
    <row r="237" spans="1:15" s="8" customFormat="1" ht="15.75" customHeight="1" x14ac:dyDescent="0.3">
      <c r="A237" s="40" t="s">
        <v>191</v>
      </c>
      <c r="B237" s="36">
        <v>43831</v>
      </c>
      <c r="C237" s="37"/>
      <c r="D237" s="96">
        <v>106.447</v>
      </c>
      <c r="E237" s="138"/>
      <c r="F237" s="34"/>
      <c r="G237" s="34"/>
      <c r="H237" s="32"/>
      <c r="I237" s="32"/>
      <c r="J237" s="33"/>
    </row>
    <row r="238" spans="1:15" s="8" customFormat="1" ht="15.75" customHeight="1" x14ac:dyDescent="0.3">
      <c r="A238" s="40" t="s">
        <v>192</v>
      </c>
      <c r="B238" s="36">
        <v>45536</v>
      </c>
      <c r="C238" s="37"/>
      <c r="D238" s="96">
        <v>136.08000000000001</v>
      </c>
      <c r="E238" s="138"/>
      <c r="F238" s="34"/>
      <c r="G238" s="34"/>
      <c r="H238" s="32"/>
      <c r="I238" s="32"/>
      <c r="J238" s="33"/>
    </row>
    <row r="239" spans="1:15" s="8" customFormat="1" ht="16.5" customHeight="1" thickBot="1" x14ac:dyDescent="0.35">
      <c r="A239" s="41" t="s">
        <v>189</v>
      </c>
      <c r="B239" s="42"/>
      <c r="C239" s="43"/>
      <c r="D239" s="139">
        <f>D237/D238</f>
        <v>0.78223838918283362</v>
      </c>
      <c r="E239" s="140"/>
      <c r="F239" s="34"/>
      <c r="G239" s="34"/>
      <c r="H239" s="32"/>
      <c r="I239" s="32"/>
      <c r="J239" s="33"/>
    </row>
    <row r="240" spans="1:15" s="8" customFormat="1" ht="15" thickBot="1" x14ac:dyDescent="0.35">
      <c r="G240" s="68"/>
      <c r="I240" s="89"/>
    </row>
    <row r="241" spans="1:15" s="8" customFormat="1" ht="14.25" customHeight="1" thickBot="1" x14ac:dyDescent="0.35">
      <c r="A241" s="141" t="s">
        <v>187</v>
      </c>
      <c r="B241" s="142"/>
      <c r="C241" s="120" t="s">
        <v>143</v>
      </c>
      <c r="D241" s="141" t="s">
        <v>188</v>
      </c>
      <c r="E241" s="173" t="s">
        <v>194</v>
      </c>
      <c r="F241" s="174" t="s">
        <v>228</v>
      </c>
      <c r="G241" s="174"/>
      <c r="H241" s="175"/>
      <c r="I241" s="176" t="s">
        <v>260</v>
      </c>
      <c r="J241" s="171" t="s">
        <v>261</v>
      </c>
    </row>
    <row r="242" spans="1:15" s="8" customFormat="1" ht="14.25" customHeight="1" x14ac:dyDescent="0.3">
      <c r="A242" s="143"/>
      <c r="B242" s="144"/>
      <c r="C242" s="120"/>
      <c r="D242" s="143"/>
      <c r="E242" s="177"/>
      <c r="F242" s="78" t="s">
        <v>229</v>
      </c>
      <c r="G242" s="93" t="s">
        <v>230</v>
      </c>
      <c r="H242" s="93" t="s">
        <v>231</v>
      </c>
      <c r="I242" s="178"/>
      <c r="J242" s="171"/>
      <c r="K242" s="93" t="s">
        <v>254</v>
      </c>
      <c r="L242" s="93" t="s">
        <v>255</v>
      </c>
      <c r="M242" s="93" t="s">
        <v>257</v>
      </c>
      <c r="N242" s="154" t="s">
        <v>258</v>
      </c>
      <c r="O242" s="167" t="s">
        <v>259</v>
      </c>
    </row>
    <row r="243" spans="1:15" s="8" customFormat="1" ht="14.25" x14ac:dyDescent="0.3">
      <c r="A243" s="121" t="s">
        <v>226</v>
      </c>
      <c r="B243" s="121"/>
      <c r="C243" s="45">
        <v>196.57</v>
      </c>
      <c r="D243" s="155" t="s">
        <v>193</v>
      </c>
      <c r="E243" s="160">
        <f>23453.46</f>
        <v>23453.46</v>
      </c>
      <c r="F243" s="151">
        <v>0.89700000000000002</v>
      </c>
      <c r="G243" s="152">
        <v>0.98</v>
      </c>
      <c r="H243" s="99">
        <v>1.125</v>
      </c>
      <c r="I243" s="179">
        <f>E243*(F243*G243*H243)</f>
        <v>23194.123366049997</v>
      </c>
      <c r="J243" s="172">
        <f>I243*C243</f>
        <v>4559268.8300644476</v>
      </c>
      <c r="K243" s="165">
        <v>4</v>
      </c>
      <c r="L243" s="165">
        <v>9</v>
      </c>
      <c r="M243" s="165">
        <v>70</v>
      </c>
      <c r="N243" s="166">
        <f>(1-(K243/M243)^1.4)*L243/10</f>
        <v>0.88363224026715659</v>
      </c>
      <c r="O243" s="168">
        <f>J243*N243</f>
        <v>4028716.9302900657</v>
      </c>
    </row>
    <row r="244" spans="1:15" s="8" customFormat="1" ht="15" thickBot="1" x14ac:dyDescent="0.35">
      <c r="A244" s="121" t="s">
        <v>227</v>
      </c>
      <c r="B244" s="121"/>
      <c r="C244" s="45">
        <v>36.08</v>
      </c>
      <c r="D244" s="155" t="s">
        <v>193</v>
      </c>
      <c r="E244" s="180">
        <f>23453.46*0.85</f>
        <v>19935.440999999999</v>
      </c>
      <c r="F244" s="181"/>
      <c r="G244" s="182"/>
      <c r="H244" s="183"/>
      <c r="I244" s="184">
        <f>E244*(F243*G243*H243)</f>
        <v>19715.004861142497</v>
      </c>
      <c r="J244" s="172">
        <f>I244*C244</f>
        <v>711317.37539002125</v>
      </c>
      <c r="K244" s="165">
        <v>4</v>
      </c>
      <c r="L244" s="165">
        <v>9</v>
      </c>
      <c r="M244" s="165">
        <v>70</v>
      </c>
      <c r="N244" s="166">
        <f t="shared" ref="N244" si="4">(1-(K244/M244)^1.4)*L244/10</f>
        <v>0.88363224026715659</v>
      </c>
      <c r="O244" s="168">
        <f t="shared" ref="O244" si="5">J244*N244</f>
        <v>628542.96595683845</v>
      </c>
    </row>
    <row r="245" spans="1:15" s="17" customFormat="1" ht="5.0999999999999996" customHeight="1" x14ac:dyDescent="0.3">
      <c r="A245" s="46"/>
      <c r="B245" s="46"/>
      <c r="C245" s="47"/>
      <c r="D245" s="48"/>
      <c r="E245" s="49"/>
      <c r="F245" s="49"/>
      <c r="G245" s="49"/>
      <c r="H245" s="48"/>
      <c r="I245" s="48"/>
      <c r="J245" s="49"/>
      <c r="O245" s="185"/>
    </row>
    <row r="246" spans="1:15" s="8" customFormat="1" ht="15" thickBot="1" x14ac:dyDescent="0.35">
      <c r="A246" s="51"/>
      <c r="B246" s="51"/>
      <c r="C246" s="51"/>
      <c r="D246" s="52"/>
      <c r="E246" s="51"/>
      <c r="F246" s="80"/>
      <c r="G246" s="80"/>
      <c r="H246" s="50"/>
      <c r="I246" s="50"/>
      <c r="J246" s="53">
        <f>SUM(J243:J245)</f>
        <v>5270586.2054544687</v>
      </c>
      <c r="O246" s="186">
        <f>SUM(O243:O245)</f>
        <v>4657259.8962469045</v>
      </c>
    </row>
    <row r="247" spans="1:15" s="8" customFormat="1" ht="14.25" x14ac:dyDescent="0.3">
      <c r="G247" s="68"/>
      <c r="I247" s="89"/>
    </row>
    <row r="248" spans="1:15" s="8" customFormat="1" ht="14.25" x14ac:dyDescent="0.3">
      <c r="A248" s="4" t="s">
        <v>185</v>
      </c>
      <c r="B248" s="25"/>
      <c r="C248" s="25"/>
      <c r="D248" s="25"/>
      <c r="E248" s="25"/>
      <c r="F248" s="25"/>
      <c r="G248" s="25"/>
      <c r="H248" s="25"/>
      <c r="I248" s="25"/>
      <c r="J248" s="25"/>
    </row>
    <row r="249" spans="1:15" s="8" customFormat="1" ht="14.25" x14ac:dyDescent="0.3">
      <c r="G249" s="68"/>
      <c r="I249" s="89"/>
    </row>
    <row r="250" spans="1:15" s="8" customFormat="1" ht="14.25" x14ac:dyDescent="0.3">
      <c r="A250" s="11"/>
      <c r="B250" s="11"/>
      <c r="C250" s="11"/>
      <c r="D250" s="11"/>
      <c r="E250" s="11"/>
      <c r="F250" s="11"/>
      <c r="G250" s="11"/>
      <c r="H250" s="11"/>
      <c r="I250" s="11"/>
      <c r="J250" s="12" t="s">
        <v>195</v>
      </c>
    </row>
    <row r="251" spans="1:15" s="8" customFormat="1" ht="5.0999999999999996" customHeight="1" x14ac:dyDescent="0.3">
      <c r="A251" s="17"/>
      <c r="B251" s="17"/>
      <c r="C251" s="17"/>
      <c r="D251" s="17"/>
      <c r="E251" s="17"/>
      <c r="F251" s="17"/>
      <c r="G251" s="68"/>
      <c r="H251" s="17"/>
      <c r="I251" s="89"/>
      <c r="J251" s="17"/>
    </row>
    <row r="252" spans="1:15" s="89" customFormat="1" ht="14.25" customHeight="1" x14ac:dyDescent="0.3">
      <c r="A252" s="200" t="s">
        <v>263</v>
      </c>
      <c r="B252" s="200"/>
      <c r="C252" s="200"/>
      <c r="D252" s="201">
        <f>O198</f>
        <v>829642.26803980372</v>
      </c>
      <c r="E252" s="200"/>
    </row>
    <row r="253" spans="1:15" s="8" customFormat="1" ht="14.25" x14ac:dyDescent="0.3">
      <c r="A253" s="200" t="s">
        <v>265</v>
      </c>
      <c r="B253" s="200"/>
      <c r="C253" s="200"/>
      <c r="D253" s="199">
        <f>J228</f>
        <v>1830000</v>
      </c>
      <c r="E253" s="198"/>
      <c r="F253" s="17"/>
      <c r="G253" s="68"/>
      <c r="H253" s="17"/>
      <c r="I253" s="89"/>
      <c r="J253" s="17"/>
    </row>
    <row r="254" spans="1:15" s="68" customFormat="1" ht="14.25" x14ac:dyDescent="0.3">
      <c r="A254" s="200" t="s">
        <v>264</v>
      </c>
      <c r="B254" s="200"/>
      <c r="C254" s="200"/>
      <c r="D254" s="201">
        <f>O246</f>
        <v>4657259.8962469045</v>
      </c>
      <c r="E254" s="200"/>
      <c r="I254" s="89"/>
    </row>
    <row r="255" spans="1:15" s="89" customFormat="1" ht="14.25" x14ac:dyDescent="0.3">
      <c r="A255" s="202" t="s">
        <v>266</v>
      </c>
      <c r="B255" s="202"/>
      <c r="C255" s="202"/>
      <c r="D255" s="203">
        <f>SUM(D252:E254)</f>
        <v>7316902.1642867085</v>
      </c>
      <c r="E255" s="203"/>
    </row>
    <row r="256" spans="1:15" s="8" customFormat="1" ht="14.25" x14ac:dyDescent="0.3">
      <c r="A256" s="17"/>
      <c r="B256" s="17"/>
      <c r="C256" s="17"/>
      <c r="D256" s="17"/>
      <c r="E256" s="17"/>
      <c r="F256" s="17"/>
      <c r="G256" s="68"/>
      <c r="H256" s="17"/>
      <c r="I256" s="89"/>
      <c r="J256" s="17"/>
    </row>
    <row r="257" spans="1:10" s="8" customFormat="1" ht="14.25" x14ac:dyDescent="0.3">
      <c r="A257" s="11"/>
      <c r="B257" s="11"/>
      <c r="C257" s="11"/>
      <c r="D257" s="11"/>
      <c r="E257" s="11"/>
      <c r="F257" s="11"/>
      <c r="G257" s="11"/>
      <c r="H257" s="11"/>
      <c r="I257" s="11"/>
      <c r="J257" s="12" t="s">
        <v>235</v>
      </c>
    </row>
    <row r="258" spans="1:10" s="8" customFormat="1" ht="5.0999999999999996" customHeight="1" x14ac:dyDescent="0.3">
      <c r="A258" s="17"/>
      <c r="B258" s="17"/>
      <c r="C258" s="17"/>
      <c r="D258" s="17"/>
      <c r="E258" s="17"/>
      <c r="F258" s="17"/>
      <c r="G258" s="68"/>
      <c r="H258" s="17"/>
      <c r="I258" s="89"/>
      <c r="J258" s="17"/>
    </row>
    <row r="259" spans="1:10" s="17" customFormat="1" ht="14.25" customHeight="1" x14ac:dyDescent="0.3">
      <c r="A259" s="34"/>
      <c r="B259" s="204"/>
      <c r="C259" s="34"/>
      <c r="D259" s="207"/>
      <c r="E259" s="207"/>
      <c r="G259" s="68"/>
      <c r="I259" s="89"/>
    </row>
    <row r="260" spans="1:10" s="17" customFormat="1" ht="14.25" hidden="1" customHeight="1" x14ac:dyDescent="0.3">
      <c r="A260" s="34"/>
      <c r="B260" s="204"/>
      <c r="C260" s="34"/>
      <c r="D260" s="207"/>
      <c r="E260" s="207"/>
      <c r="G260" s="68"/>
      <c r="I260" s="89"/>
    </row>
    <row r="261" spans="1:10" s="17" customFormat="1" ht="14.25" hidden="1" customHeight="1" x14ac:dyDescent="0.3">
      <c r="A261" s="34"/>
      <c r="B261" s="34"/>
      <c r="C261" s="34"/>
      <c r="D261" s="208"/>
      <c r="E261" s="208"/>
      <c r="G261" s="68"/>
      <c r="I261" s="89"/>
    </row>
    <row r="262" spans="1:10" s="17" customFormat="1" ht="5.0999999999999996" hidden="1" customHeight="1" x14ac:dyDescent="0.3">
      <c r="A262" s="192"/>
      <c r="B262" s="192"/>
      <c r="C262" s="192"/>
      <c r="D262" s="192"/>
      <c r="E262" s="192"/>
      <c r="G262" s="68"/>
      <c r="I262" s="89"/>
    </row>
    <row r="263" spans="1:10" s="8" customFormat="1" ht="14.25" hidden="1" x14ac:dyDescent="0.3">
      <c r="A263" s="205"/>
      <c r="B263" s="205"/>
      <c r="C263" s="205"/>
      <c r="D263" s="206"/>
      <c r="E263" s="205"/>
      <c r="F263" s="17"/>
      <c r="G263" s="68"/>
      <c r="H263" s="17"/>
      <c r="I263" s="89"/>
      <c r="J263" s="17"/>
    </row>
    <row r="264" spans="1:10" s="8" customFormat="1" ht="14.25" hidden="1" x14ac:dyDescent="0.3">
      <c r="A264" s="205"/>
      <c r="B264" s="205"/>
      <c r="C264" s="205"/>
      <c r="D264" s="206"/>
      <c r="E264" s="205"/>
      <c r="G264" s="68"/>
      <c r="I264" s="89"/>
    </row>
    <row r="265" spans="1:10" s="8" customFormat="1" ht="14.25" hidden="1" x14ac:dyDescent="0.3">
      <c r="A265" s="205"/>
      <c r="B265" s="205"/>
      <c r="C265" s="205"/>
      <c r="D265" s="206"/>
      <c r="E265" s="205"/>
      <c r="G265" s="68"/>
      <c r="I265" s="89"/>
    </row>
    <row r="266" spans="1:10" s="8" customFormat="1" ht="14.25" x14ac:dyDescent="0.3">
      <c r="G266" s="68"/>
      <c r="I266" s="89"/>
    </row>
    <row r="267" spans="1:10" s="68" customFormat="1" ht="14.25" x14ac:dyDescent="0.3">
      <c r="A267" s="4" t="s">
        <v>252</v>
      </c>
      <c r="B267" s="25"/>
      <c r="C267" s="25"/>
      <c r="D267" s="25"/>
      <c r="E267" s="25"/>
      <c r="F267" s="25"/>
      <c r="G267" s="25"/>
      <c r="H267" s="25"/>
      <c r="I267" s="25"/>
      <c r="J267" s="25"/>
    </row>
    <row r="268" spans="1:10" s="8" customFormat="1" ht="14.25" x14ac:dyDescent="0.3">
      <c r="G268" s="68"/>
      <c r="I268" s="89"/>
    </row>
    <row r="269" spans="1:10" s="8" customFormat="1" ht="14.25" x14ac:dyDescent="0.3">
      <c r="G269" s="68"/>
      <c r="I269" s="89"/>
    </row>
    <row r="270" spans="1:10" s="8" customFormat="1" ht="14.25" x14ac:dyDescent="0.3">
      <c r="G270" s="68"/>
      <c r="I270" s="89"/>
    </row>
    <row r="271" spans="1:10" s="8" customFormat="1" ht="14.25" x14ac:dyDescent="0.3">
      <c r="G271" s="68"/>
      <c r="I271" s="89"/>
    </row>
    <row r="272" spans="1:10" s="8" customFormat="1" ht="14.25" x14ac:dyDescent="0.3">
      <c r="G272" s="68"/>
      <c r="I272" s="89"/>
    </row>
    <row r="273" spans="7:9" s="8" customFormat="1" ht="14.25" x14ac:dyDescent="0.3">
      <c r="G273" s="68"/>
      <c r="I273" s="89"/>
    </row>
    <row r="274" spans="7:9" s="8" customFormat="1" ht="14.25" x14ac:dyDescent="0.3">
      <c r="G274" s="68"/>
      <c r="I274" s="89"/>
    </row>
    <row r="275" spans="7:9" s="8" customFormat="1" ht="14.25" x14ac:dyDescent="0.3">
      <c r="G275" s="68"/>
      <c r="I275" s="89"/>
    </row>
    <row r="276" spans="7:9" s="8" customFormat="1" ht="14.25" x14ac:dyDescent="0.3">
      <c r="G276" s="68"/>
      <c r="I276" s="89"/>
    </row>
    <row r="277" spans="7:9" s="8" customFormat="1" ht="14.25" x14ac:dyDescent="0.3">
      <c r="G277" s="68"/>
      <c r="I277" s="89"/>
    </row>
    <row r="278" spans="7:9" s="8" customFormat="1" ht="14.25" x14ac:dyDescent="0.3">
      <c r="G278" s="68"/>
      <c r="I278" s="89"/>
    </row>
    <row r="279" spans="7:9" s="8" customFormat="1" ht="14.25" x14ac:dyDescent="0.3">
      <c r="G279" s="68"/>
      <c r="I279" s="89"/>
    </row>
    <row r="280" spans="7:9" s="8" customFormat="1" ht="14.25" x14ac:dyDescent="0.3">
      <c r="G280" s="68"/>
      <c r="I280" s="89"/>
    </row>
    <row r="281" spans="7:9" s="8" customFormat="1" ht="14.25" x14ac:dyDescent="0.3">
      <c r="G281" s="68"/>
      <c r="I281" s="89"/>
    </row>
    <row r="282" spans="7:9" s="8" customFormat="1" ht="14.25" x14ac:dyDescent="0.3">
      <c r="G282" s="68"/>
      <c r="I282" s="89"/>
    </row>
    <row r="283" spans="7:9" s="8" customFormat="1" ht="14.25" x14ac:dyDescent="0.3">
      <c r="G283" s="68"/>
      <c r="I283" s="89"/>
    </row>
    <row r="284" spans="7:9" s="8" customFormat="1" ht="14.25" x14ac:dyDescent="0.3">
      <c r="G284" s="68"/>
      <c r="I284" s="89"/>
    </row>
    <row r="285" spans="7:9" s="8" customFormat="1" ht="14.25" x14ac:dyDescent="0.3">
      <c r="G285" s="68"/>
      <c r="I285" s="89"/>
    </row>
    <row r="286" spans="7:9" s="8" customFormat="1" ht="14.25" x14ac:dyDescent="0.3">
      <c r="G286" s="68"/>
      <c r="I286" s="89"/>
    </row>
    <row r="287" spans="7:9" s="8" customFormat="1" ht="14.25" x14ac:dyDescent="0.3">
      <c r="G287" s="68"/>
      <c r="I287" s="89"/>
    </row>
    <row r="288" spans="7:9" s="8" customFormat="1" ht="14.25" x14ac:dyDescent="0.3">
      <c r="G288" s="68"/>
      <c r="I288" s="89"/>
    </row>
    <row r="289" spans="7:9" s="8" customFormat="1" ht="14.25" x14ac:dyDescent="0.3">
      <c r="G289" s="68"/>
      <c r="I289" s="89"/>
    </row>
    <row r="290" spans="7:9" s="8" customFormat="1" ht="14.25" x14ac:dyDescent="0.3">
      <c r="G290" s="68"/>
      <c r="I290" s="89"/>
    </row>
    <row r="291" spans="7:9" s="8" customFormat="1" ht="14.25" x14ac:dyDescent="0.3">
      <c r="G291" s="68"/>
      <c r="I291" s="89"/>
    </row>
    <row r="292" spans="7:9" s="8" customFormat="1" ht="14.25" x14ac:dyDescent="0.3">
      <c r="G292" s="68"/>
      <c r="I292" s="89"/>
    </row>
    <row r="293" spans="7:9" s="8" customFormat="1" ht="14.25" x14ac:dyDescent="0.3">
      <c r="G293" s="68"/>
      <c r="I293" s="89"/>
    </row>
    <row r="294" spans="7:9" s="8" customFormat="1" ht="14.25" x14ac:dyDescent="0.3">
      <c r="G294" s="68"/>
      <c r="I294" s="89"/>
    </row>
    <row r="295" spans="7:9" s="8" customFormat="1" ht="14.25" x14ac:dyDescent="0.3">
      <c r="G295" s="68"/>
      <c r="I295" s="89"/>
    </row>
    <row r="296" spans="7:9" s="8" customFormat="1" ht="14.25" x14ac:dyDescent="0.3">
      <c r="G296" s="68"/>
      <c r="I296" s="89"/>
    </row>
    <row r="297" spans="7:9" s="8" customFormat="1" ht="14.25" x14ac:dyDescent="0.3">
      <c r="G297" s="68"/>
      <c r="I297" s="89"/>
    </row>
    <row r="298" spans="7:9" s="8" customFormat="1" ht="14.25" x14ac:dyDescent="0.3">
      <c r="G298" s="68"/>
      <c r="I298" s="89"/>
    </row>
    <row r="299" spans="7:9" s="8" customFormat="1" ht="14.25" x14ac:dyDescent="0.3">
      <c r="G299" s="68"/>
      <c r="I299" s="89"/>
    </row>
    <row r="300" spans="7:9" s="8" customFormat="1" ht="14.25" x14ac:dyDescent="0.3">
      <c r="G300" s="68"/>
      <c r="I300" s="89"/>
    </row>
    <row r="301" spans="7:9" s="8" customFormat="1" ht="14.25" x14ac:dyDescent="0.3">
      <c r="G301" s="68"/>
      <c r="I301" s="89"/>
    </row>
    <row r="302" spans="7:9" s="8" customFormat="1" ht="14.25" x14ac:dyDescent="0.3">
      <c r="G302" s="68"/>
      <c r="I302" s="89"/>
    </row>
    <row r="303" spans="7:9" s="8" customFormat="1" ht="14.25" x14ac:dyDescent="0.3">
      <c r="G303" s="68"/>
      <c r="I303" s="89"/>
    </row>
    <row r="304" spans="7:9" s="8" customFormat="1" ht="14.25" x14ac:dyDescent="0.3">
      <c r="G304" s="68"/>
      <c r="I304" s="89"/>
    </row>
    <row r="305" spans="7:9" s="8" customFormat="1" ht="14.25" x14ac:dyDescent="0.3">
      <c r="G305" s="68"/>
      <c r="I305" s="89"/>
    </row>
    <row r="306" spans="7:9" s="8" customFormat="1" ht="14.25" x14ac:dyDescent="0.3">
      <c r="G306" s="68"/>
      <c r="I306" s="89"/>
    </row>
    <row r="307" spans="7:9" s="8" customFormat="1" ht="14.25" x14ac:dyDescent="0.3">
      <c r="G307" s="68"/>
      <c r="I307" s="89"/>
    </row>
    <row r="308" spans="7:9" s="8" customFormat="1" ht="14.25" x14ac:dyDescent="0.3">
      <c r="G308" s="68"/>
      <c r="I308" s="89"/>
    </row>
    <row r="309" spans="7:9" s="8" customFormat="1" ht="14.25" x14ac:dyDescent="0.3">
      <c r="G309" s="68"/>
      <c r="I309" s="89"/>
    </row>
    <row r="310" spans="7:9" s="8" customFormat="1" ht="14.25" x14ac:dyDescent="0.3">
      <c r="G310" s="68"/>
      <c r="I310" s="89"/>
    </row>
    <row r="311" spans="7:9" s="8" customFormat="1" ht="14.25" x14ac:dyDescent="0.3">
      <c r="G311" s="68"/>
      <c r="I311" s="89"/>
    </row>
    <row r="312" spans="7:9" s="8" customFormat="1" ht="14.25" x14ac:dyDescent="0.3">
      <c r="G312" s="68"/>
      <c r="I312" s="89"/>
    </row>
    <row r="313" spans="7:9" s="8" customFormat="1" ht="14.25" x14ac:dyDescent="0.3">
      <c r="G313" s="68"/>
      <c r="I313" s="89"/>
    </row>
    <row r="314" spans="7:9" s="8" customFormat="1" ht="14.25" x14ac:dyDescent="0.3">
      <c r="G314" s="68"/>
      <c r="I314" s="89"/>
    </row>
    <row r="315" spans="7:9" s="8" customFormat="1" ht="14.25" x14ac:dyDescent="0.3">
      <c r="G315" s="68"/>
      <c r="I315" s="89"/>
    </row>
    <row r="316" spans="7:9" s="8" customFormat="1" ht="14.25" x14ac:dyDescent="0.3">
      <c r="G316" s="68"/>
      <c r="I316" s="89"/>
    </row>
    <row r="317" spans="7:9" s="8" customFormat="1" ht="14.25" x14ac:dyDescent="0.3">
      <c r="G317" s="68"/>
      <c r="I317" s="89"/>
    </row>
    <row r="318" spans="7:9" s="8" customFormat="1" ht="14.25" x14ac:dyDescent="0.3">
      <c r="G318" s="68"/>
      <c r="I318" s="89"/>
    </row>
    <row r="319" spans="7:9" s="8" customFormat="1" ht="14.25" x14ac:dyDescent="0.3">
      <c r="G319" s="68"/>
      <c r="I319" s="89"/>
    </row>
    <row r="320" spans="7:9" s="8" customFormat="1" ht="14.25" x14ac:dyDescent="0.3">
      <c r="G320" s="68"/>
      <c r="I320" s="89"/>
    </row>
    <row r="321" spans="7:9" s="8" customFormat="1" ht="14.25" x14ac:dyDescent="0.3">
      <c r="G321" s="68"/>
      <c r="I321" s="89"/>
    </row>
    <row r="322" spans="7:9" s="8" customFormat="1" ht="14.25" x14ac:dyDescent="0.3">
      <c r="G322" s="68"/>
      <c r="I322" s="89"/>
    </row>
    <row r="323" spans="7:9" s="8" customFormat="1" ht="14.25" x14ac:dyDescent="0.3">
      <c r="G323" s="68"/>
      <c r="I323" s="89"/>
    </row>
    <row r="324" spans="7:9" s="8" customFormat="1" ht="14.25" x14ac:dyDescent="0.3">
      <c r="G324" s="68"/>
      <c r="I324" s="89"/>
    </row>
    <row r="325" spans="7:9" s="8" customFormat="1" ht="14.25" x14ac:dyDescent="0.3">
      <c r="G325" s="68"/>
      <c r="I325" s="89"/>
    </row>
    <row r="326" spans="7:9" s="8" customFormat="1" ht="14.25" x14ac:dyDescent="0.3">
      <c r="G326" s="68"/>
      <c r="I326" s="89"/>
    </row>
    <row r="327" spans="7:9" s="8" customFormat="1" ht="14.25" x14ac:dyDescent="0.3">
      <c r="G327" s="68"/>
      <c r="I327" s="89"/>
    </row>
    <row r="328" spans="7:9" s="8" customFormat="1" ht="14.25" x14ac:dyDescent="0.3">
      <c r="G328" s="68"/>
      <c r="I328" s="89"/>
    </row>
    <row r="329" spans="7:9" s="8" customFormat="1" ht="14.25" x14ac:dyDescent="0.3">
      <c r="G329" s="68"/>
      <c r="I329" s="89"/>
    </row>
    <row r="330" spans="7:9" s="8" customFormat="1" ht="14.25" x14ac:dyDescent="0.3">
      <c r="G330" s="68"/>
      <c r="I330" s="89"/>
    </row>
    <row r="331" spans="7:9" s="8" customFormat="1" ht="14.25" x14ac:dyDescent="0.3">
      <c r="G331" s="68"/>
      <c r="I331" s="89"/>
    </row>
    <row r="332" spans="7:9" s="8" customFormat="1" ht="14.25" x14ac:dyDescent="0.3">
      <c r="G332" s="68"/>
      <c r="I332" s="89"/>
    </row>
    <row r="333" spans="7:9" s="8" customFormat="1" ht="14.25" x14ac:dyDescent="0.3">
      <c r="G333" s="68"/>
      <c r="I333" s="89"/>
    </row>
    <row r="334" spans="7:9" s="8" customFormat="1" ht="14.25" x14ac:dyDescent="0.3">
      <c r="G334" s="68"/>
      <c r="I334" s="89"/>
    </row>
    <row r="335" spans="7:9" s="8" customFormat="1" ht="14.25" x14ac:dyDescent="0.3">
      <c r="G335" s="68"/>
      <c r="I335" s="89"/>
    </row>
    <row r="336" spans="7:9" s="8" customFormat="1" ht="14.25" x14ac:dyDescent="0.3">
      <c r="G336" s="68"/>
      <c r="I336" s="89"/>
    </row>
    <row r="337" spans="7:9" s="8" customFormat="1" ht="14.25" x14ac:dyDescent="0.3">
      <c r="G337" s="68"/>
      <c r="I337" s="89"/>
    </row>
    <row r="338" spans="7:9" s="8" customFormat="1" ht="14.25" x14ac:dyDescent="0.3">
      <c r="G338" s="68"/>
      <c r="I338" s="89"/>
    </row>
    <row r="339" spans="7:9" s="8" customFormat="1" ht="14.25" x14ac:dyDescent="0.3">
      <c r="G339" s="68"/>
      <c r="I339" s="89"/>
    </row>
    <row r="340" spans="7:9" s="8" customFormat="1" ht="14.25" x14ac:dyDescent="0.3">
      <c r="G340" s="68"/>
      <c r="I340" s="89"/>
    </row>
    <row r="341" spans="7:9" s="8" customFormat="1" ht="14.25" x14ac:dyDescent="0.3">
      <c r="G341" s="68"/>
      <c r="I341" s="89"/>
    </row>
    <row r="342" spans="7:9" s="8" customFormat="1" ht="14.25" x14ac:dyDescent="0.3">
      <c r="G342" s="68"/>
      <c r="I342" s="89"/>
    </row>
    <row r="343" spans="7:9" s="8" customFormat="1" ht="14.25" x14ac:dyDescent="0.3">
      <c r="G343" s="68"/>
      <c r="I343" s="89"/>
    </row>
    <row r="344" spans="7:9" s="8" customFormat="1" ht="14.25" x14ac:dyDescent="0.3">
      <c r="G344" s="68"/>
      <c r="I344" s="89"/>
    </row>
    <row r="345" spans="7:9" s="8" customFormat="1" ht="14.25" x14ac:dyDescent="0.3">
      <c r="G345" s="68"/>
      <c r="I345" s="89"/>
    </row>
    <row r="346" spans="7:9" s="8" customFormat="1" ht="14.25" x14ac:dyDescent="0.3">
      <c r="G346" s="68"/>
      <c r="I346" s="89"/>
    </row>
    <row r="347" spans="7:9" s="8" customFormat="1" ht="14.25" x14ac:dyDescent="0.3">
      <c r="G347" s="68"/>
      <c r="I347" s="89"/>
    </row>
    <row r="348" spans="7:9" s="8" customFormat="1" ht="14.25" x14ac:dyDescent="0.3">
      <c r="G348" s="68"/>
      <c r="I348" s="89"/>
    </row>
    <row r="349" spans="7:9" s="8" customFormat="1" ht="14.25" x14ac:dyDescent="0.3">
      <c r="G349" s="68"/>
      <c r="I349" s="89"/>
    </row>
    <row r="350" spans="7:9" s="8" customFormat="1" ht="14.25" x14ac:dyDescent="0.3">
      <c r="G350" s="68"/>
      <c r="I350" s="89"/>
    </row>
    <row r="351" spans="7:9" s="8" customFormat="1" ht="14.25" x14ac:dyDescent="0.3">
      <c r="G351" s="68"/>
      <c r="I351" s="89"/>
    </row>
    <row r="352" spans="7:9" s="8" customFormat="1" ht="14.25" x14ac:dyDescent="0.3">
      <c r="G352" s="68"/>
      <c r="I352" s="89"/>
    </row>
    <row r="353" spans="7:9" s="8" customFormat="1" ht="14.25" x14ac:dyDescent="0.3">
      <c r="G353" s="68"/>
      <c r="I353" s="89"/>
    </row>
    <row r="354" spans="7:9" s="8" customFormat="1" ht="14.25" x14ac:dyDescent="0.3">
      <c r="G354" s="68"/>
      <c r="I354" s="89"/>
    </row>
    <row r="355" spans="7:9" s="8" customFormat="1" ht="14.25" x14ac:dyDescent="0.3">
      <c r="G355" s="68"/>
      <c r="I355" s="89"/>
    </row>
    <row r="356" spans="7:9" s="8" customFormat="1" ht="14.25" x14ac:dyDescent="0.3">
      <c r="G356" s="68"/>
      <c r="I356" s="89"/>
    </row>
    <row r="357" spans="7:9" s="8" customFormat="1" ht="14.25" x14ac:dyDescent="0.3">
      <c r="G357" s="68"/>
      <c r="I357" s="89"/>
    </row>
    <row r="358" spans="7:9" s="8" customFormat="1" ht="14.25" x14ac:dyDescent="0.3">
      <c r="G358" s="68"/>
      <c r="I358" s="89"/>
    </row>
    <row r="359" spans="7:9" s="8" customFormat="1" ht="14.25" x14ac:dyDescent="0.3">
      <c r="G359" s="68"/>
      <c r="I359" s="89"/>
    </row>
    <row r="360" spans="7:9" s="8" customFormat="1" ht="14.25" x14ac:dyDescent="0.3">
      <c r="G360" s="68"/>
      <c r="I360" s="89"/>
    </row>
    <row r="361" spans="7:9" s="8" customFormat="1" ht="14.25" x14ac:dyDescent="0.3">
      <c r="G361" s="68"/>
      <c r="I361" s="89"/>
    </row>
    <row r="362" spans="7:9" s="8" customFormat="1" ht="14.25" x14ac:dyDescent="0.3">
      <c r="G362" s="68"/>
      <c r="I362" s="89"/>
    </row>
    <row r="363" spans="7:9" s="8" customFormat="1" ht="14.25" x14ac:dyDescent="0.3">
      <c r="G363" s="68"/>
      <c r="I363" s="89"/>
    </row>
    <row r="364" spans="7:9" s="8" customFormat="1" ht="14.25" x14ac:dyDescent="0.3">
      <c r="G364" s="68"/>
      <c r="I364" s="89"/>
    </row>
    <row r="365" spans="7:9" s="8" customFormat="1" ht="14.25" x14ac:dyDescent="0.3">
      <c r="G365" s="68"/>
      <c r="I365" s="89"/>
    </row>
    <row r="366" spans="7:9" s="8" customFormat="1" ht="14.25" x14ac:dyDescent="0.3">
      <c r="G366" s="68"/>
      <c r="I366" s="89"/>
    </row>
    <row r="367" spans="7:9" s="8" customFormat="1" ht="14.25" x14ac:dyDescent="0.3">
      <c r="G367" s="68"/>
      <c r="I367" s="89"/>
    </row>
    <row r="368" spans="7:9" s="8" customFormat="1" ht="14.25" x14ac:dyDescent="0.3">
      <c r="G368" s="68"/>
      <c r="I368" s="89"/>
    </row>
    <row r="369" spans="7:9" s="8" customFormat="1" ht="14.25" x14ac:dyDescent="0.3">
      <c r="G369" s="68"/>
      <c r="I369" s="89"/>
    </row>
    <row r="370" spans="7:9" s="8" customFormat="1" ht="14.25" x14ac:dyDescent="0.3">
      <c r="G370" s="68"/>
      <c r="I370" s="89"/>
    </row>
    <row r="371" spans="7:9" s="8" customFormat="1" ht="14.25" x14ac:dyDescent="0.3">
      <c r="G371" s="68"/>
      <c r="I371" s="89"/>
    </row>
    <row r="372" spans="7:9" s="8" customFormat="1" ht="14.25" x14ac:dyDescent="0.3">
      <c r="G372" s="68"/>
      <c r="I372" s="89"/>
    </row>
    <row r="373" spans="7:9" s="8" customFormat="1" ht="14.25" x14ac:dyDescent="0.3">
      <c r="G373" s="68"/>
      <c r="I373" s="89"/>
    </row>
    <row r="374" spans="7:9" s="8" customFormat="1" ht="14.25" x14ac:dyDescent="0.3">
      <c r="G374" s="68"/>
      <c r="I374" s="89"/>
    </row>
    <row r="375" spans="7:9" s="8" customFormat="1" ht="14.25" x14ac:dyDescent="0.3">
      <c r="G375" s="68"/>
      <c r="I375" s="89"/>
    </row>
    <row r="376" spans="7:9" s="8" customFormat="1" ht="14.25" x14ac:dyDescent="0.3">
      <c r="G376" s="68"/>
      <c r="I376" s="89"/>
    </row>
    <row r="377" spans="7:9" s="8" customFormat="1" ht="14.25" x14ac:dyDescent="0.3">
      <c r="G377" s="68"/>
      <c r="I377" s="89"/>
    </row>
    <row r="378" spans="7:9" s="8" customFormat="1" ht="14.25" x14ac:dyDescent="0.3">
      <c r="G378" s="68"/>
      <c r="I378" s="89"/>
    </row>
    <row r="379" spans="7:9" s="8" customFormat="1" ht="14.25" x14ac:dyDescent="0.3">
      <c r="G379" s="68"/>
      <c r="I379" s="89"/>
    </row>
    <row r="380" spans="7:9" s="8" customFormat="1" ht="14.25" x14ac:dyDescent="0.3">
      <c r="G380" s="68"/>
      <c r="I380" s="89"/>
    </row>
    <row r="381" spans="7:9" s="8" customFormat="1" ht="14.25" x14ac:dyDescent="0.3">
      <c r="G381" s="68"/>
      <c r="I381" s="89"/>
    </row>
    <row r="382" spans="7:9" s="8" customFormat="1" ht="14.25" x14ac:dyDescent="0.3">
      <c r="G382" s="68"/>
      <c r="I382" s="89"/>
    </row>
    <row r="383" spans="7:9" s="8" customFormat="1" ht="14.25" x14ac:dyDescent="0.3">
      <c r="G383" s="68"/>
      <c r="I383" s="89"/>
    </row>
    <row r="384" spans="7:9" s="8" customFormat="1" ht="14.25" x14ac:dyDescent="0.3">
      <c r="G384" s="68"/>
      <c r="I384" s="89"/>
    </row>
    <row r="385" spans="7:9" s="8" customFormat="1" ht="14.25" x14ac:dyDescent="0.3">
      <c r="G385" s="68"/>
      <c r="I385" s="89"/>
    </row>
    <row r="386" spans="7:9" s="8" customFormat="1" ht="14.25" x14ac:dyDescent="0.3">
      <c r="G386" s="68"/>
      <c r="I386" s="89"/>
    </row>
    <row r="387" spans="7:9" s="8" customFormat="1" ht="14.25" x14ac:dyDescent="0.3">
      <c r="G387" s="68"/>
      <c r="I387" s="89"/>
    </row>
    <row r="388" spans="7:9" s="8" customFormat="1" ht="14.25" x14ac:dyDescent="0.3">
      <c r="G388" s="68"/>
      <c r="I388" s="89"/>
    </row>
  </sheetData>
  <mergeCells count="222">
    <mergeCell ref="A252:C252"/>
    <mergeCell ref="D253:E253"/>
    <mergeCell ref="A255:C255"/>
    <mergeCell ref="D255:E255"/>
    <mergeCell ref="I241:I242"/>
    <mergeCell ref="A224:B225"/>
    <mergeCell ref="C224:C225"/>
    <mergeCell ref="D224:D225"/>
    <mergeCell ref="E224:E225"/>
    <mergeCell ref="F224:H224"/>
    <mergeCell ref="I224:I225"/>
    <mergeCell ref="J224:J225"/>
    <mergeCell ref="A226:B226"/>
    <mergeCell ref="A254:C254"/>
    <mergeCell ref="D254:E254"/>
    <mergeCell ref="G85:H85"/>
    <mergeCell ref="G86:H86"/>
    <mergeCell ref="G87:H87"/>
    <mergeCell ref="G88:H88"/>
    <mergeCell ref="G89:H89"/>
    <mergeCell ref="G90:H90"/>
    <mergeCell ref="G91:H91"/>
    <mergeCell ref="G92:H92"/>
    <mergeCell ref="G93:H93"/>
    <mergeCell ref="G94:H94"/>
    <mergeCell ref="C179:J179"/>
    <mergeCell ref="A180:B180"/>
    <mergeCell ref="A181:B181"/>
    <mergeCell ref="C181:J181"/>
    <mergeCell ref="E241:E242"/>
    <mergeCell ref="F241:H241"/>
    <mergeCell ref="F243:F244"/>
    <mergeCell ref="G243:G244"/>
    <mergeCell ref="C171:J171"/>
    <mergeCell ref="A172:B172"/>
    <mergeCell ref="A177:B177"/>
    <mergeCell ref="C177:J177"/>
    <mergeCell ref="C163:J163"/>
    <mergeCell ref="A164:B164"/>
    <mergeCell ref="A165:B165"/>
    <mergeCell ref="C165:J165"/>
    <mergeCell ref="A166:B166"/>
    <mergeCell ref="A167:B167"/>
    <mergeCell ref="C167:J167"/>
    <mergeCell ref="A168:B168"/>
    <mergeCell ref="A169:B169"/>
    <mergeCell ref="C169:J169"/>
    <mergeCell ref="A143:B143"/>
    <mergeCell ref="A144:B144"/>
    <mergeCell ref="A160:B160"/>
    <mergeCell ref="A161:B161"/>
    <mergeCell ref="C161:J161"/>
    <mergeCell ref="A162:B162"/>
    <mergeCell ref="A163:B163"/>
    <mergeCell ref="D68:H68"/>
    <mergeCell ref="D69:H69"/>
    <mergeCell ref="C153:J153"/>
    <mergeCell ref="A154:B154"/>
    <mergeCell ref="A155:B155"/>
    <mergeCell ref="C155:J155"/>
    <mergeCell ref="A156:B156"/>
    <mergeCell ref="A157:B157"/>
    <mergeCell ref="C157:J157"/>
    <mergeCell ref="A158:B158"/>
    <mergeCell ref="A159:B159"/>
    <mergeCell ref="C159:J159"/>
    <mergeCell ref="D70:H70"/>
    <mergeCell ref="D71:H71"/>
    <mergeCell ref="D72:H72"/>
    <mergeCell ref="A151:B151"/>
    <mergeCell ref="C151:J151"/>
    <mergeCell ref="A100:B100"/>
    <mergeCell ref="A101:B101"/>
    <mergeCell ref="A102:B102"/>
    <mergeCell ref="A104:B104"/>
    <mergeCell ref="A243:B243"/>
    <mergeCell ref="A244:B244"/>
    <mergeCell ref="C138:J138"/>
    <mergeCell ref="C139:J139"/>
    <mergeCell ref="D236:E236"/>
    <mergeCell ref="D237:E237"/>
    <mergeCell ref="D238:E238"/>
    <mergeCell ref="D239:E239"/>
    <mergeCell ref="D241:D242"/>
    <mergeCell ref="A241:B242"/>
    <mergeCell ref="A145:B145"/>
    <mergeCell ref="A191:B191"/>
    <mergeCell ref="A192:B192"/>
    <mergeCell ref="A193:B193"/>
    <mergeCell ref="A205:B205"/>
    <mergeCell ref="A206:B206"/>
    <mergeCell ref="A207:B207"/>
    <mergeCell ref="D143:E143"/>
    <mergeCell ref="D144:E144"/>
    <mergeCell ref="D145:E145"/>
    <mergeCell ref="D142:E142"/>
    <mergeCell ref="C135:J135"/>
    <mergeCell ref="C136:J136"/>
    <mergeCell ref="C137:J137"/>
    <mergeCell ref="A118:E118"/>
    <mergeCell ref="D141:E141"/>
    <mergeCell ref="A135:B135"/>
    <mergeCell ref="A136:B136"/>
    <mergeCell ref="A137:B137"/>
    <mergeCell ref="A138:B138"/>
    <mergeCell ref="A139:B139"/>
    <mergeCell ref="A141:B141"/>
    <mergeCell ref="A142:B142"/>
    <mergeCell ref="A187:B187"/>
    <mergeCell ref="A170:B170"/>
    <mergeCell ref="A171:B171"/>
    <mergeCell ref="A178:B178"/>
    <mergeCell ref="A179:B179"/>
    <mergeCell ref="C241:C242"/>
    <mergeCell ref="A194:B194"/>
    <mergeCell ref="A197:B197"/>
    <mergeCell ref="A198:B198"/>
    <mergeCell ref="A200:B200"/>
    <mergeCell ref="A201:B201"/>
    <mergeCell ref="A202:B202"/>
    <mergeCell ref="A203:B203"/>
    <mergeCell ref="A204:B204"/>
    <mergeCell ref="A195:B195"/>
    <mergeCell ref="A196:B196"/>
    <mergeCell ref="A185:B185"/>
    <mergeCell ref="A186:B186"/>
    <mergeCell ref="A173:B173"/>
    <mergeCell ref="C173:J173"/>
    <mergeCell ref="A174:B174"/>
    <mergeCell ref="A175:B175"/>
    <mergeCell ref="C175:J175"/>
    <mergeCell ref="A176:B176"/>
    <mergeCell ref="A152:B152"/>
    <mergeCell ref="A153:B153"/>
    <mergeCell ref="A93:B93"/>
    <mergeCell ref="B74:C74"/>
    <mergeCell ref="B75:C75"/>
    <mergeCell ref="B76:C76"/>
    <mergeCell ref="B77:C77"/>
    <mergeCell ref="C92:D92"/>
    <mergeCell ref="C93:D93"/>
    <mergeCell ref="C94:D94"/>
    <mergeCell ref="A94:B94"/>
    <mergeCell ref="D76:E76"/>
    <mergeCell ref="D77:E77"/>
    <mergeCell ref="C81:D81"/>
    <mergeCell ref="C82:D82"/>
    <mergeCell ref="C83:D83"/>
    <mergeCell ref="C84:D84"/>
    <mergeCell ref="C85:D85"/>
    <mergeCell ref="C86:D86"/>
    <mergeCell ref="C87:D87"/>
    <mergeCell ref="C88:D88"/>
    <mergeCell ref="C89:D89"/>
    <mergeCell ref="C90:D90"/>
    <mergeCell ref="C91:D91"/>
    <mergeCell ref="A19:B19"/>
    <mergeCell ref="A20:B20"/>
    <mergeCell ref="A22:B22"/>
    <mergeCell ref="A23:B23"/>
    <mergeCell ref="A24:B24"/>
    <mergeCell ref="A25:B25"/>
    <mergeCell ref="A27:B27"/>
    <mergeCell ref="A28:B28"/>
    <mergeCell ref="A32:B32"/>
    <mergeCell ref="A36:B36"/>
    <mergeCell ref="A84:B84"/>
    <mergeCell ref="A85:B85"/>
    <mergeCell ref="A86:B86"/>
    <mergeCell ref="A87:B87"/>
    <mergeCell ref="A88:B88"/>
    <mergeCell ref="A57:B57"/>
    <mergeCell ref="A58:B58"/>
    <mergeCell ref="A59:B59"/>
    <mergeCell ref="A63:C63"/>
    <mergeCell ref="C59:J59"/>
    <mergeCell ref="D63:H63"/>
    <mergeCell ref="D64:H64"/>
    <mergeCell ref="D65:H65"/>
    <mergeCell ref="D66:H66"/>
    <mergeCell ref="D67:H67"/>
    <mergeCell ref="H12:J14"/>
    <mergeCell ref="C54:J54"/>
    <mergeCell ref="D74:E74"/>
    <mergeCell ref="A37:B37"/>
    <mergeCell ref="A38:B38"/>
    <mergeCell ref="A39:B39"/>
    <mergeCell ref="A46:J46"/>
    <mergeCell ref="A51:B51"/>
    <mergeCell ref="A52:B52"/>
    <mergeCell ref="A64:C64"/>
    <mergeCell ref="A65:C65"/>
    <mergeCell ref="A66:C66"/>
    <mergeCell ref="A67:C67"/>
    <mergeCell ref="A68:C68"/>
    <mergeCell ref="A69:C69"/>
    <mergeCell ref="A70:C70"/>
    <mergeCell ref="A71:C71"/>
    <mergeCell ref="A72:C72"/>
    <mergeCell ref="A53:B53"/>
    <mergeCell ref="A54:B54"/>
    <mergeCell ref="A55:B55"/>
    <mergeCell ref="A33:B33"/>
    <mergeCell ref="A34:B34"/>
    <mergeCell ref="A35:B35"/>
    <mergeCell ref="A47:J47"/>
    <mergeCell ref="C56:J56"/>
    <mergeCell ref="H243:H244"/>
    <mergeCell ref="A253:C253"/>
    <mergeCell ref="D252:E252"/>
    <mergeCell ref="A82:B82"/>
    <mergeCell ref="A83:B83"/>
    <mergeCell ref="D75:E75"/>
    <mergeCell ref="C186:J186"/>
    <mergeCell ref="C202:J202"/>
    <mergeCell ref="A56:B56"/>
    <mergeCell ref="J241:J242"/>
    <mergeCell ref="A103:B103"/>
    <mergeCell ref="A89:B89"/>
    <mergeCell ref="A90:B90"/>
    <mergeCell ref="A91:B91"/>
    <mergeCell ref="A92:B92"/>
  </mergeCells>
  <printOptions horizontalCentered="1"/>
  <pageMargins left="0.23622047244094491" right="0.23622047244094491" top="0.23622047244094491" bottom="0.23622047244094491" header="0.31496062992125984" footer="0.31496062992125984"/>
  <pageSetup scale="88" fitToHeight="0" orientation="portrait" r:id="rId1"/>
  <rowBreaks count="3" manualBreakCount="3">
    <brk id="105" max="8" man="1"/>
    <brk id="188" max="8" man="1"/>
    <brk id="239"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60030-584E-4FE1-885B-D3D28C9B2645}">
  <dimension ref="A1:C20"/>
  <sheetViews>
    <sheetView workbookViewId="0">
      <selection activeCell="E19" sqref="E19"/>
    </sheetView>
  </sheetViews>
  <sheetFormatPr baseColWidth="10" defaultRowHeight="15" x14ac:dyDescent="0.25"/>
  <cols>
    <col min="2" max="2" width="16.7109375" customWidth="1"/>
    <col min="3" max="3" width="19.7109375" customWidth="1"/>
  </cols>
  <sheetData>
    <row r="1" spans="1:3" x14ac:dyDescent="0.25">
      <c r="A1" s="153" t="s">
        <v>243</v>
      </c>
      <c r="B1" s="153"/>
      <c r="C1" s="153"/>
    </row>
    <row r="2" spans="1:3" ht="15.75" x14ac:dyDescent="0.3">
      <c r="A2" t="s">
        <v>247</v>
      </c>
      <c r="B2" s="86"/>
      <c r="C2">
        <v>100.917</v>
      </c>
    </row>
    <row r="3" spans="1:3" ht="15.75" x14ac:dyDescent="0.3">
      <c r="A3" t="s">
        <v>245</v>
      </c>
      <c r="B3" s="68"/>
      <c r="C3">
        <f>Avalúo!D237</f>
        <v>106.447</v>
      </c>
    </row>
    <row r="4" spans="1:3" ht="15.75" x14ac:dyDescent="0.3">
      <c r="A4" t="s">
        <v>242</v>
      </c>
      <c r="B4" s="68"/>
      <c r="C4">
        <v>136.08000000000001</v>
      </c>
    </row>
    <row r="5" spans="1:3" ht="15.75" x14ac:dyDescent="0.3">
      <c r="B5" s="86"/>
    </row>
    <row r="6" spans="1:3" ht="15.75" x14ac:dyDescent="0.3">
      <c r="A6" s="83" t="s">
        <v>249</v>
      </c>
      <c r="B6" s="84"/>
      <c r="C6" s="83">
        <f>C3/C4</f>
        <v>0.78223838918283362</v>
      </c>
    </row>
    <row r="7" spans="1:3" ht="15.75" x14ac:dyDescent="0.3">
      <c r="A7" s="83" t="s">
        <v>250</v>
      </c>
      <c r="B7" s="84"/>
      <c r="C7" s="83">
        <f>C4/C2</f>
        <v>1.3484348524034604</v>
      </c>
    </row>
    <row r="8" spans="1:3" ht="15.75" x14ac:dyDescent="0.3">
      <c r="B8" s="86"/>
    </row>
    <row r="9" spans="1:3" ht="15.75" x14ac:dyDescent="0.3">
      <c r="A9" t="s">
        <v>248</v>
      </c>
      <c r="B9" s="68"/>
      <c r="C9" s="81">
        <f>6000*Avalúo!J115</f>
        <v>1098360</v>
      </c>
    </row>
    <row r="10" spans="1:3" ht="15.75" x14ac:dyDescent="0.3">
      <c r="A10" t="s">
        <v>251</v>
      </c>
      <c r="B10" s="86"/>
      <c r="C10" s="81">
        <f>C9*C7</f>
        <v>1481066.9044858648</v>
      </c>
    </row>
    <row r="11" spans="1:3" ht="15.75" x14ac:dyDescent="0.3">
      <c r="B11" s="68"/>
    </row>
    <row r="12" spans="1:3" ht="15.75" x14ac:dyDescent="0.3">
      <c r="A12" t="s">
        <v>236</v>
      </c>
      <c r="B12" s="68"/>
      <c r="C12" s="81">
        <f>Avalúo!D252+Avalúo!D254</f>
        <v>5486902.1642867085</v>
      </c>
    </row>
    <row r="13" spans="1:3" ht="15.75" x14ac:dyDescent="0.3">
      <c r="A13" t="s">
        <v>237</v>
      </c>
      <c r="B13" s="68"/>
      <c r="C13" s="82">
        <f>C12*0.8</f>
        <v>4389521.7314293673</v>
      </c>
    </row>
    <row r="14" spans="1:3" ht="15.75" x14ac:dyDescent="0.3">
      <c r="B14" s="68"/>
      <c r="C14" s="83"/>
    </row>
    <row r="15" spans="1:3" ht="15.75" x14ac:dyDescent="0.3">
      <c r="A15" t="s">
        <v>238</v>
      </c>
      <c r="B15" s="68"/>
      <c r="C15" s="82">
        <f>C13+C10</f>
        <v>5870588.6359152319</v>
      </c>
    </row>
    <row r="16" spans="1:3" ht="15.75" x14ac:dyDescent="0.3">
      <c r="B16" s="68"/>
    </row>
    <row r="17" spans="1:3" ht="15.75" x14ac:dyDescent="0.3">
      <c r="A17" t="s">
        <v>239</v>
      </c>
      <c r="B17" s="68"/>
      <c r="C17" s="81">
        <v>4700000</v>
      </c>
    </row>
    <row r="18" spans="1:3" ht="15.75" x14ac:dyDescent="0.3">
      <c r="B18" s="68"/>
      <c r="C18" s="83"/>
    </row>
    <row r="19" spans="1:3" ht="15.75" x14ac:dyDescent="0.3">
      <c r="A19" t="s">
        <v>240</v>
      </c>
      <c r="B19" s="68"/>
      <c r="C19" s="82">
        <f>C17-C15</f>
        <v>-1170588.6359152319</v>
      </c>
    </row>
    <row r="20" spans="1:3" ht="15.75" x14ac:dyDescent="0.3">
      <c r="A20" t="s">
        <v>241</v>
      </c>
      <c r="B20" s="68"/>
      <c r="C20" s="82">
        <f>C19*0.3</f>
        <v>-351176.59077456954</v>
      </c>
    </row>
  </sheetData>
  <mergeCells count="1">
    <mergeCell ref="A1:C1"/>
  </mergeCells>
  <phoneticPr fontId="1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Avalúo</vt:lpstr>
      <vt:lpstr>cálculo ISR</vt:lpstr>
      <vt:lpstr>Avalúo!Área_de_impresión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TERRENO BALDIO arquitectura</dc:creator>
  <cp:lastModifiedBy>E L E N A</cp:lastModifiedBy>
  <cp:lastPrinted>2024-10-17T06:28:12Z</cp:lastPrinted>
  <dcterms:created xsi:type="dcterms:W3CDTF">2024-10-15T05:07:02Z</dcterms:created>
  <dcterms:modified xsi:type="dcterms:W3CDTF">2024-10-26T01:36:19Z</dcterms:modified>
</cp:coreProperties>
</file>