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636e9f8f88445ca/Documentos/Valuación/Ingenieria de Costos/"/>
    </mc:Choice>
  </mc:AlternateContent>
  <xr:revisionPtr revIDLastSave="355" documentId="8_{9A984EEC-F784-4BE7-ACAE-7B7F7AC6D006}" xr6:coauthVersionLast="47" xr6:coauthVersionMax="47" xr10:uidLastSave="{77316F47-ED62-411C-B027-32FCF02356CB}"/>
  <bookViews>
    <workbookView xWindow="-120" yWindow="-120" windowWidth="19800" windowHeight="11760" xr2:uid="{42B167BA-F48D-45EC-B811-9C459B470F7D}"/>
  </bookViews>
  <sheets>
    <sheet name="Avalúo de mejoras" sheetId="1" r:id="rId1"/>
    <sheet name="Cálculo ISR" sheetId="3" r:id="rId2"/>
  </sheets>
  <definedNames>
    <definedName name="_xlnm.Print_Area" localSheetId="0">'Avalúo de mejoras'!$A$1:$J$416</definedName>
    <definedName name="_xlnm.Print_Area" localSheetId="1">'Cálculo ISR'!$A$1:$F$58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7" i="1" l="1"/>
  <c r="E247" i="1"/>
  <c r="I246" i="1"/>
  <c r="E246" i="1"/>
  <c r="I245" i="1"/>
  <c r="E245" i="1"/>
  <c r="I238" i="1"/>
  <c r="I240" i="1" l="1"/>
  <c r="F304" i="1"/>
  <c r="J245" i="1"/>
  <c r="J247" i="1"/>
  <c r="J246" i="1"/>
  <c r="F46" i="3" l="1"/>
  <c r="C39" i="3"/>
  <c r="F30" i="3"/>
  <c r="F42" i="3" s="1"/>
  <c r="F44" i="3" s="1"/>
  <c r="I253" i="1"/>
  <c r="I254" i="1"/>
  <c r="E253" i="1"/>
  <c r="E254" i="1"/>
  <c r="I252" i="1"/>
  <c r="E252" i="1"/>
  <c r="I244" i="1"/>
  <c r="E244" i="1"/>
  <c r="J244" i="1" s="1"/>
  <c r="J248" i="1" s="1"/>
  <c r="F306" i="1" s="1"/>
  <c r="F21" i="3"/>
  <c r="C14" i="3"/>
  <c r="F5" i="3"/>
  <c r="E7" i="3" s="1"/>
  <c r="E32" i="3" l="1"/>
  <c r="F17" i="3"/>
  <c r="F19" i="3" s="1"/>
  <c r="F23" i="3" s="1"/>
  <c r="F25" i="3"/>
  <c r="J253" i="1"/>
  <c r="J252" i="1"/>
  <c r="J254" i="1"/>
  <c r="J255" i="1" l="1"/>
  <c r="F258" i="1" l="1"/>
  <c r="H274" i="1" s="1"/>
  <c r="F310" i="1" s="1"/>
  <c r="C42" i="1" s="1"/>
  <c r="F48" i="3" s="1"/>
  <c r="F50" i="3" s="1"/>
  <c r="F52" i="3" s="1"/>
  <c r="F54" i="3" s="1"/>
  <c r="F308" i="1"/>
</calcChain>
</file>

<file path=xl/sharedStrings.xml><?xml version="1.0" encoding="utf-8"?>
<sst xmlns="http://schemas.openxmlformats.org/spreadsheetml/2006/main" count="351" uniqueCount="277">
  <si>
    <t>Objeto del avalúo</t>
  </si>
  <si>
    <t>Estimar el valor comercial de las mejoras</t>
  </si>
  <si>
    <t>Propósito del avalúo</t>
  </si>
  <si>
    <t>I. Descripción del inmueble a valuar</t>
  </si>
  <si>
    <t>VALUADOR</t>
  </si>
  <si>
    <t>Nombre:</t>
  </si>
  <si>
    <t>César Humberto Madera Robles</t>
  </si>
  <si>
    <t>Cedula Prof:</t>
  </si>
  <si>
    <t>Especialidad:</t>
  </si>
  <si>
    <t>Bienes inmuebles</t>
  </si>
  <si>
    <t>Fecha de avalúo:</t>
  </si>
  <si>
    <t>PROPIETARIO/CLIENTE</t>
  </si>
  <si>
    <t>Domicilio:</t>
  </si>
  <si>
    <t>Lote:</t>
  </si>
  <si>
    <t>Manzana:</t>
  </si>
  <si>
    <t>Régimen de propiedad:</t>
  </si>
  <si>
    <t>Cuenta catastral:</t>
  </si>
  <si>
    <t>Escritura:</t>
  </si>
  <si>
    <t>Factor de referencia</t>
  </si>
  <si>
    <t>II. CARACTERÍSTICAS URBANAS DEL INMUEBLE</t>
  </si>
  <si>
    <t>Clasificación de la zona:</t>
  </si>
  <si>
    <t>Tipos de construcción:</t>
  </si>
  <si>
    <t>Indice de saturación:</t>
  </si>
  <si>
    <t>Población:</t>
  </si>
  <si>
    <t>Contaminación ambiental:</t>
  </si>
  <si>
    <t>Normal</t>
  </si>
  <si>
    <t>Uso de suelo:</t>
  </si>
  <si>
    <t>Vias de acceso e importancia:</t>
  </si>
  <si>
    <t>Servicios públicos</t>
  </si>
  <si>
    <t>X</t>
  </si>
  <si>
    <t>Agua</t>
  </si>
  <si>
    <t>Gas natural</t>
  </si>
  <si>
    <t>Luz</t>
  </si>
  <si>
    <t>Tv por cable</t>
  </si>
  <si>
    <t>Drenaje</t>
  </si>
  <si>
    <t>Internet</t>
  </si>
  <si>
    <t>Teléfono</t>
  </si>
  <si>
    <t>Equipamiento urbano</t>
  </si>
  <si>
    <t>Parques</t>
  </si>
  <si>
    <t>Abasto</t>
  </si>
  <si>
    <t>Escuelas</t>
  </si>
  <si>
    <t>Oficinas</t>
  </si>
  <si>
    <t>Hospitales</t>
  </si>
  <si>
    <t>Pavimentos</t>
  </si>
  <si>
    <t>Guarniciones</t>
  </si>
  <si>
    <t>Banquetas</t>
  </si>
  <si>
    <t>III. TERRENO</t>
  </si>
  <si>
    <t>Colindancia de vialidades</t>
  </si>
  <si>
    <t>Norte</t>
  </si>
  <si>
    <t>Este</t>
  </si>
  <si>
    <t>Sur</t>
  </si>
  <si>
    <t>Oeste</t>
  </si>
  <si>
    <t>Medidas y colindancias</t>
  </si>
  <si>
    <t>Topografía y configuración</t>
  </si>
  <si>
    <t>Caracteristicas panorámicas</t>
  </si>
  <si>
    <t>Servidumbres y restricciones</t>
  </si>
  <si>
    <t>Ninguna aparentemente</t>
  </si>
  <si>
    <t>Fallas</t>
  </si>
  <si>
    <t>Georreferencia</t>
  </si>
  <si>
    <t>N</t>
  </si>
  <si>
    <t>Y</t>
  </si>
  <si>
    <t>O</t>
  </si>
  <si>
    <t>IV. DESCRIPCIÓN GENERAL DEL INMUEBLE</t>
  </si>
  <si>
    <t>Superficies</t>
  </si>
  <si>
    <t>Uso actual</t>
  </si>
  <si>
    <t>Construcción tipo área construida</t>
  </si>
  <si>
    <t>Espacios construidos</t>
  </si>
  <si>
    <t>Superficie terreno</t>
  </si>
  <si>
    <t>Número de niveles</t>
  </si>
  <si>
    <t>Edad aproximada</t>
  </si>
  <si>
    <t>Vida útil remanente</t>
  </si>
  <si>
    <t>Fuente</t>
  </si>
  <si>
    <t>Estado conservación</t>
  </si>
  <si>
    <t>Bueno</t>
  </si>
  <si>
    <t>Calidad de proyecto</t>
  </si>
  <si>
    <t>Unidades rentables</t>
  </si>
  <si>
    <t>V. CONSIDERACIONES PREVIAS AL AVALÚO</t>
  </si>
  <si>
    <t xml:space="preserve">Metodología </t>
  </si>
  <si>
    <t>Enfoque de costos:</t>
  </si>
  <si>
    <t>La valuación del terreno se estima de acuerdo a la Investigación de Mercado. Se aplica el criterio y tablas de Ross-Heidecke, para la estimación de los factores de depreciación. Este enfoque considera que valor máximo del bien para el comprador con información pertinente, será la cantidad necesaria para construir o adquirir un nuevo bien de igual utilidad. Cuando el bien no es nuevo, el valor de reposición nuevo deberá ser ajustado de acuerdo a todos los métodos de apreciación y obsolescencia a la fecha del avalúo.</t>
  </si>
  <si>
    <t>Enfoque de ingresos (Valor de capitalización de rentas):</t>
  </si>
  <si>
    <t>Es el valor presente de beneficios futuros derivados de la propiedad y es generalmente medido a través de la capitalización de un nivel específico de ingresos.</t>
  </si>
  <si>
    <t>Enfoque de mercado (Valor comparativo de mercado):</t>
  </si>
  <si>
    <t>Es la cantidad estimada, en términos monetarios a partir del análisis y comparación de bienes iguales o similares al bien objeto de estudio, que han sido vendidos o que se encuentran en proceso de venta en el mercado abierto. Este análisis, para inmuebles especiales, se puede ralizar comparando superficie de construcción, habitaciones de hotel, camas de hospital, etc.</t>
  </si>
  <si>
    <t>Valor comercial</t>
  </si>
  <si>
    <t>Es el precio más probable en que se podría comercializar un bien, en las circunstancias prevalecientes a la fecha del avalúo, en un plazo razonable de exposición en una transacción llevada a cabo entre un oferente y un demandante libres de presiones, bien informados y como resultado de ponderar el valor físico, el valor de capitalización de rentas y el valor de mercado del bien que se trate.</t>
  </si>
  <si>
    <t>Comentarios generales, supuestos, exclusiones y condiciones limitantes al avalúo</t>
  </si>
  <si>
    <t>El presente análisis presupone que no existe una restricción legal en cuanto a la posesión del bien y al uso lícito del mismo. Los valores de calle y de mercado se estiman con base en la homologación de los comparables obtenidos en la investigación del mercado inmobiliario de la zona de ubicación del inmueble y zonas de características similares. La homologación considera
 las condiciones del inmueble que se analiza.</t>
  </si>
  <si>
    <t>Factores de homologación empleados</t>
  </si>
  <si>
    <t>Sup</t>
  </si>
  <si>
    <t>Superficie contruida/terreno</t>
  </si>
  <si>
    <t>Csp</t>
  </si>
  <si>
    <t>Calidad de los servicios públicos</t>
  </si>
  <si>
    <t>Neg</t>
  </si>
  <si>
    <t>Factor de negociación</t>
  </si>
  <si>
    <t>Ec</t>
  </si>
  <si>
    <t>Estado de conservación</t>
  </si>
  <si>
    <t>Fub</t>
  </si>
  <si>
    <t>Factor de ubicación dentro de la colonia</t>
  </si>
  <si>
    <t>Proy</t>
  </si>
  <si>
    <t>Tfr</t>
  </si>
  <si>
    <t>Tipo de Fracc.</t>
  </si>
  <si>
    <t>Factores de zona</t>
  </si>
  <si>
    <t>For</t>
  </si>
  <si>
    <t>Tipo</t>
  </si>
  <si>
    <t>Factor de forma</t>
  </si>
  <si>
    <t>Turística comercial</t>
  </si>
  <si>
    <t>TC</t>
  </si>
  <si>
    <t>Regular</t>
  </si>
  <si>
    <t>R</t>
  </si>
  <si>
    <t>Comercial de 1°</t>
  </si>
  <si>
    <t>C1</t>
  </si>
  <si>
    <t>Irregular 4L</t>
  </si>
  <si>
    <t>I4L</t>
  </si>
  <si>
    <t>Comercial de 2</t>
  </si>
  <si>
    <t>C2</t>
  </si>
  <si>
    <t>Irregular +4L</t>
  </si>
  <si>
    <t>I+4L</t>
  </si>
  <si>
    <t>Residencial de lujo</t>
  </si>
  <si>
    <t>RL</t>
  </si>
  <si>
    <t>Residencial de 1°</t>
  </si>
  <si>
    <t>R1</t>
  </si>
  <si>
    <t>Residencial de 2°</t>
  </si>
  <si>
    <t>R2</t>
  </si>
  <si>
    <t>Interés social</t>
  </si>
  <si>
    <t>IS</t>
  </si>
  <si>
    <t>Habitacional popular</t>
  </si>
  <si>
    <t>HP</t>
  </si>
  <si>
    <t>Fesq</t>
  </si>
  <si>
    <t>Abreviatura</t>
  </si>
  <si>
    <t>Factor de esquina</t>
  </si>
  <si>
    <t>Top</t>
  </si>
  <si>
    <t>Factor de topografía</t>
  </si>
  <si>
    <t>Interior</t>
  </si>
  <si>
    <t>INT</t>
  </si>
  <si>
    <t>Plano</t>
  </si>
  <si>
    <t>PL</t>
  </si>
  <si>
    <t>Medianero</t>
  </si>
  <si>
    <t>MED</t>
  </si>
  <si>
    <t>Ascendente</t>
  </si>
  <si>
    <t>AS</t>
  </si>
  <si>
    <t>Esquina</t>
  </si>
  <si>
    <t>ESQ</t>
  </si>
  <si>
    <t>Descendente</t>
  </si>
  <si>
    <t>DE</t>
  </si>
  <si>
    <t>Cabecero</t>
  </si>
  <si>
    <t>CAB</t>
  </si>
  <si>
    <t>Accidentado</t>
  </si>
  <si>
    <t>AC</t>
  </si>
  <si>
    <t>Manzanero</t>
  </si>
  <si>
    <t>MAN</t>
  </si>
  <si>
    <t>VI. INVESTIGACIÓN DE MERCADO</t>
  </si>
  <si>
    <t>Inmuebles en venta</t>
  </si>
  <si>
    <t>NO APLICA</t>
  </si>
  <si>
    <t>VII. APLICACIÓN DEL ENFOQUE COMPARATIVO DE MERCADO</t>
  </si>
  <si>
    <t>Terreno</t>
  </si>
  <si>
    <t>Sujeto</t>
  </si>
  <si>
    <t>Vum</t>
  </si>
  <si>
    <t>Factor de homologación</t>
  </si>
  <si>
    <t>Valor unitario del terreno homologado</t>
  </si>
  <si>
    <t>Superficie</t>
  </si>
  <si>
    <t>Precio de mercado ponderado</t>
  </si>
  <si>
    <t>$/m2</t>
  </si>
  <si>
    <t>Indiviso</t>
  </si>
  <si>
    <t>Valor del terreno</t>
  </si>
  <si>
    <t>VIII. APLICACIÓN DEL ENFOQUE DE COSTOS (VALOR FÍSICO O DIRECTO)</t>
  </si>
  <si>
    <t>Fracción</t>
  </si>
  <si>
    <t>Área</t>
  </si>
  <si>
    <t>Factor</t>
  </si>
  <si>
    <t>Valor U.</t>
  </si>
  <si>
    <t>Total</t>
  </si>
  <si>
    <t>Única</t>
  </si>
  <si>
    <t>Vrn</t>
  </si>
  <si>
    <t>Edad</t>
  </si>
  <si>
    <t>Vut</t>
  </si>
  <si>
    <t>Fec</t>
  </si>
  <si>
    <t>Vnr</t>
  </si>
  <si>
    <t>Valor neto de reposición</t>
  </si>
  <si>
    <t>Precios paramétricos de Varela</t>
  </si>
  <si>
    <t>IX. APLICACIÓN DEL ENFOQUE DE INGRESOS (VALOR DE CAPITALIZACIÓN DE RENTAS)</t>
  </si>
  <si>
    <t>RESULTADO DE LA APLICACIÓN DEL ENFOQUE DE INGRESOS</t>
  </si>
  <si>
    <t>VALOR DE CAPITALIZACIÓN</t>
  </si>
  <si>
    <t>X. RESUMEN DE VALORES</t>
  </si>
  <si>
    <t>Enfoque comparativo de mercado (Valor comparativo de mercado)</t>
  </si>
  <si>
    <t>Enfoque de costos (Valor físico o directo, neto de resposición)</t>
  </si>
  <si>
    <t>Enfoque de ingresos (Valor de capitalización de rentas)</t>
  </si>
  <si>
    <t>XI. CONSIDERACIONES PREVIAS A LA CONCLUSIÓN</t>
  </si>
  <si>
    <t>Declaraciones</t>
  </si>
  <si>
    <t>PARA OBTENER EL VALOR DEL TERRENO, SE REALIZÓ INVESTIGACIÓN Y HOMOLOGACIÓN CON TERRENOS DE CARACTERÍSTICAS SIMILARES. SE ESTIMA EL VALOR FÍSICO O DE REPOSICIÓN DEL INMUEBLE, FUNDADO EN ANÁLISIS DE COSTOS Y PRESUPUESTOS ACTUALIZADOS DE CONSTRUCCIONES ESPECIALES Y SIMILARES A LAS ESPECIFICADAS DEL INMUEBLE QUE SE ANALIZA PARA EL ENFOQUE DE MERCADO SE REALIZÓ INVESTIGACIÓN Y HOMOLOGACIÓN CON INMUEBLES SIMILARES EN LA LOCALIDAD</t>
  </si>
  <si>
    <t>XII. CONCLUSIÓN</t>
  </si>
  <si>
    <t>Ing. César Humberto Madera Robles</t>
  </si>
  <si>
    <t>Director Responsable de Obra DRO 32/337</t>
  </si>
  <si>
    <t>Ced. Prof. 7719337</t>
  </si>
  <si>
    <t>Especialidad valuación</t>
  </si>
  <si>
    <t>XIII. PLANO ARQUITECTÓNICO</t>
  </si>
  <si>
    <t xml:space="preserve"> </t>
  </si>
  <si>
    <t>FACTOR DE ACTUALIZACIÓN</t>
  </si>
  <si>
    <t>FACTOR REFERIDO</t>
  </si>
  <si>
    <t>XIV. REPORTE FOTOGRÁFICO</t>
  </si>
  <si>
    <t>INMUEBLE</t>
  </si>
  <si>
    <t>UNIDAD</t>
  </si>
  <si>
    <t>CANTIDAD</t>
  </si>
  <si>
    <t>Precio m2</t>
  </si>
  <si>
    <t>Costo total terreno</t>
  </si>
  <si>
    <t>m2</t>
  </si>
  <si>
    <t>Compra de terreno</t>
  </si>
  <si>
    <t>Octubre 2018</t>
  </si>
  <si>
    <t>Febrero 2020</t>
  </si>
  <si>
    <t>INPC inicial</t>
  </si>
  <si>
    <t>Septiembre 2018</t>
  </si>
  <si>
    <t>INPC final</t>
  </si>
  <si>
    <t>Septiembre 2024</t>
  </si>
  <si>
    <t>Valor de adquisicion del terreno</t>
  </si>
  <si>
    <t>Utilidad considerada sin mejoras</t>
  </si>
  <si>
    <t>CÁLCULO DE ISR SIN MEJORAS</t>
  </si>
  <si>
    <t>Valor de terreno a valor presente</t>
  </si>
  <si>
    <t>Cálculo del ISR</t>
  </si>
  <si>
    <t>XXXXXXXXX</t>
  </si>
  <si>
    <t>Noreste</t>
  </si>
  <si>
    <t>Sureste</t>
  </si>
  <si>
    <t>No se observan fallas cercanas según el Sistema de Información de Fallas Geológias y grietas, SIFAGG</t>
  </si>
  <si>
    <t>FIC</t>
  </si>
  <si>
    <t>Fsis</t>
  </si>
  <si>
    <t>Fee</t>
  </si>
  <si>
    <t>FR</t>
  </si>
  <si>
    <t>VNR</t>
  </si>
  <si>
    <t>Accesorios</t>
  </si>
  <si>
    <t>CÁLCULO DE ISR CON MEJORAS</t>
  </si>
  <si>
    <t>Valor de venta casa</t>
  </si>
  <si>
    <t>Valor actualizado octubre 2024</t>
  </si>
  <si>
    <t>Valor de mercado de la casa octubre 2024</t>
  </si>
  <si>
    <t>Pago aproximado de ISR 30% de la utilidad en años</t>
  </si>
  <si>
    <t>Valor de terreno a valor presente octubre 2024</t>
  </si>
  <si>
    <t>Valor de las mejoras</t>
  </si>
  <si>
    <t>.</t>
  </si>
  <si>
    <t>Mejoras al 80%</t>
  </si>
  <si>
    <t>Utilidad de venta</t>
  </si>
  <si>
    <t>Pago aproximado ISR considerando las mejoras</t>
  </si>
  <si>
    <t>AVALUO PROYECTADO</t>
  </si>
  <si>
    <t>NAVE INDUSTRIAL</t>
  </si>
  <si>
    <t>22 de octubre del 2024</t>
  </si>
  <si>
    <t>Jose Quezada Mercado</t>
  </si>
  <si>
    <t>Adolfo Ruiz Cortinez No. 211 Fraccionamiento Villa Col. Aguascalientes, C.P. 20200</t>
  </si>
  <si>
    <t>A la propiedad Raiz</t>
  </si>
  <si>
    <t>U840786</t>
  </si>
  <si>
    <t>VALOR PROYECTADO</t>
  </si>
  <si>
    <t>Comercial</t>
  </si>
  <si>
    <t>Naves industriales, hoteles comercio</t>
  </si>
  <si>
    <t>Flotante</t>
  </si>
  <si>
    <t>Boulevard Adolfo Ruiz Cortinez</t>
  </si>
  <si>
    <t>Vigilancia</t>
  </si>
  <si>
    <t>Av. Licenciado Adolfo Ruiz Cortinez</t>
  </si>
  <si>
    <t>Circuito La Estancia</t>
  </si>
  <si>
    <t>Camino angiguo San Ignacio</t>
  </si>
  <si>
    <t>Paseo del Rio</t>
  </si>
  <si>
    <t>Juan Marquez</t>
  </si>
  <si>
    <t>Lorenzo de Jesús Muñoz</t>
  </si>
  <si>
    <t>Carretera Aguascalientes-Calvillo</t>
  </si>
  <si>
    <t>Terreno irregular plano</t>
  </si>
  <si>
    <t>21°52'19.36''</t>
  </si>
  <si>
    <t>102°19'28.95''</t>
  </si>
  <si>
    <t>Industrial</t>
  </si>
  <si>
    <t>Predial</t>
  </si>
  <si>
    <t>Descripción del inmueble</t>
  </si>
  <si>
    <t>Terreno con uso de tipo industrial en el cual, el solicitante manifiesta que se tiene proyectada la construcción de una nave industrial con oficinas, patio de maniobras, báscula, estacionamiento, transformador y caseta de vigilancia</t>
  </si>
  <si>
    <t xml:space="preserve">Construcciónes </t>
  </si>
  <si>
    <t>Nave industrial</t>
  </si>
  <si>
    <t>Estacionamiento</t>
  </si>
  <si>
    <t>Caseta de vigilancia</t>
  </si>
  <si>
    <t>Báscula</t>
  </si>
  <si>
    <t>Reja c/control</t>
  </si>
  <si>
    <t>Subestación 25KVA</t>
  </si>
  <si>
    <t>Valor proyectado</t>
  </si>
  <si>
    <t>VALOR PROYECTADOO</t>
  </si>
  <si>
    <t>VALOR DE LAS MEJORAS</t>
  </si>
  <si>
    <t>VALOR DE LAS CONSTRUCCIONES</t>
  </si>
  <si>
    <t>VALOR DEL 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</si>
</sst>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.00\ &quot;m&quot;"/>
    <numFmt numFmtId="165" formatCode="&quot;$&quot;#,##0.00"/>
    <numFmt numFmtId="166" formatCode="0.000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Bahnschrift Light"/>
      <family val="2"/>
    </font>
    <font>
      <b/>
      <sz val="14"/>
      <color theme="9" tint="-0.499984740745262"/>
      <name val="Bahnschrift Light"/>
      <family val="2"/>
    </font>
    <font>
      <b/>
      <sz val="12"/>
      <color theme="1"/>
      <name val="Bahnschrift Light"/>
      <family val="2"/>
    </font>
    <font>
      <sz val="12"/>
      <color rgb="FF0070C0"/>
      <name val="Bahnschrift Light"/>
      <family val="2"/>
    </font>
    <font>
      <sz val="12"/>
      <color theme="9" tint="-0.249977111117893"/>
      <name val="Bahnschrift Light"/>
      <family val="2"/>
    </font>
    <font>
      <b/>
      <sz val="10"/>
      <color theme="1"/>
      <name val="Bahnschrift Light"/>
      <family val="2"/>
    </font>
    <font>
      <sz val="10"/>
      <color theme="1"/>
      <name val="Bahnschrift Light"/>
      <family val="2"/>
    </font>
    <font>
      <b/>
      <sz val="12"/>
      <color rgb="FFFF0000"/>
      <name val="Bahnschrift Light"/>
      <family val="2"/>
    </font>
    <font>
      <b/>
      <sz val="12"/>
      <color theme="9" tint="-0.249977111117893"/>
      <name val="Bahnschrift Light"/>
      <family val="2"/>
    </font>
    <font>
      <sz val="12"/>
      <color theme="7" tint="-0.249977111117893"/>
      <name val="Bahnschrift Light"/>
      <family val="2"/>
    </font>
    <font>
      <sz val="11"/>
      <color theme="1"/>
      <name val="Bahnschrift Light"/>
      <family val="2"/>
    </font>
    <font>
      <b/>
      <sz val="10"/>
      <color theme="7" tint="-0.249977111117893"/>
      <name val="Bahnschrift Light"/>
      <family val="2"/>
    </font>
    <font>
      <b/>
      <sz val="12"/>
      <color theme="7" tint="-0.249977111117893"/>
      <name val="Bahnschrift Light"/>
      <family val="2"/>
    </font>
    <font>
      <b/>
      <sz val="10"/>
      <color rgb="FF0070C0"/>
      <name val="Bahnschrift Light"/>
      <family val="2"/>
    </font>
    <font>
      <b/>
      <sz val="12"/>
      <color rgb="FF0070C0"/>
      <name val="Bahnschrift Light"/>
      <family val="2"/>
    </font>
    <font>
      <b/>
      <sz val="11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0070C0"/>
      <name val="Bahnschrift Light"/>
      <family val="2"/>
    </font>
    <font>
      <b/>
      <sz val="11"/>
      <color theme="1"/>
      <name val="Bahnschrift Light"/>
      <family val="2"/>
    </font>
    <font>
      <b/>
      <sz val="11"/>
      <color rgb="FF0070C0"/>
      <name val="Bahnschrift Light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wrapText="1"/>
    </xf>
    <xf numFmtId="49" fontId="2" fillId="0" borderId="0" xfId="0" applyNumberFormat="1" applyFont="1"/>
    <xf numFmtId="0" fontId="4" fillId="0" borderId="0" xfId="0" applyFont="1" applyAlignment="1">
      <alignment horizontal="center" vertical="center" wrapText="1"/>
    </xf>
    <xf numFmtId="2" fontId="5" fillId="0" borderId="0" xfId="0" applyNumberFormat="1" applyFont="1"/>
    <xf numFmtId="9" fontId="5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8" fillId="0" borderId="0" xfId="0" applyFont="1"/>
    <xf numFmtId="2" fontId="2" fillId="0" borderId="0" xfId="0" applyNumberFormat="1" applyFont="1" applyAlignment="1">
      <alignment horizontal="center" vertical="center"/>
    </xf>
    <xf numFmtId="9" fontId="2" fillId="0" borderId="0" xfId="2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0" applyFont="1"/>
    <xf numFmtId="165" fontId="2" fillId="0" borderId="0" xfId="1" applyNumberFormat="1" applyFont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right" vertical="center"/>
    </xf>
    <xf numFmtId="9" fontId="8" fillId="0" borderId="0" xfId="2" applyFont="1"/>
    <xf numFmtId="44" fontId="8" fillId="0" borderId="0" xfId="1" applyFont="1"/>
    <xf numFmtId="0" fontId="12" fillId="0" borderId="0" xfId="0" applyFont="1" applyAlignment="1">
      <alignment horizontal="right"/>
    </xf>
    <xf numFmtId="44" fontId="13" fillId="0" borderId="0" xfId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2" fillId="3" borderId="0" xfId="0" applyFont="1" applyFill="1"/>
    <xf numFmtId="166" fontId="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17" fillId="0" borderId="0" xfId="1" applyFont="1" applyAlignment="1">
      <alignment horizontal="center"/>
    </xf>
    <xf numFmtId="49" fontId="0" fillId="0" borderId="0" xfId="0" applyNumberFormat="1"/>
    <xf numFmtId="44" fontId="0" fillId="0" borderId="0" xfId="1" applyFont="1"/>
    <xf numFmtId="165" fontId="0" fillId="0" borderId="0" xfId="0" applyNumberFormat="1"/>
    <xf numFmtId="0" fontId="0" fillId="0" borderId="0" xfId="0" applyAlignment="1">
      <alignment horizontal="center" vertical="center" wrapText="1"/>
    </xf>
    <xf numFmtId="0" fontId="18" fillId="0" borderId="0" xfId="0" applyFont="1"/>
    <xf numFmtId="49" fontId="0" fillId="0" borderId="0" xfId="0" applyNumberFormat="1" applyAlignment="1">
      <alignment horizontal="right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66" fontId="5" fillId="0" borderId="0" xfId="0" applyNumberFormat="1" applyFont="1"/>
    <xf numFmtId="165" fontId="21" fillId="0" borderId="0" xfId="0" applyNumberFormat="1" applyFont="1"/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165" fontId="21" fillId="0" borderId="0" xfId="1" applyNumberFormat="1" applyFont="1"/>
    <xf numFmtId="164" fontId="21" fillId="0" borderId="0" xfId="0" applyNumberFormat="1" applyFont="1"/>
    <xf numFmtId="0" fontId="5" fillId="0" borderId="0" xfId="0" applyFont="1" applyAlignment="1">
      <alignment horizontal="right" vertical="center"/>
    </xf>
    <xf numFmtId="44" fontId="8" fillId="0" borderId="0" xfId="1" applyFont="1" applyFill="1" applyAlignment="1">
      <alignment horizontal="center" vertical="center"/>
    </xf>
    <xf numFmtId="44" fontId="8" fillId="0" borderId="0" xfId="1" applyFont="1" applyFill="1"/>
    <xf numFmtId="2" fontId="21" fillId="0" borderId="0" xfId="0" applyNumberFormat="1" applyFont="1" applyAlignment="1">
      <alignment horizontal="left" vertical="center"/>
    </xf>
    <xf numFmtId="44" fontId="17" fillId="4" borderId="0" xfId="0" applyNumberFormat="1" applyFont="1" applyFill="1"/>
    <xf numFmtId="0" fontId="24" fillId="0" borderId="0" xfId="0" applyFont="1" applyAlignment="1">
      <alignment horizontal="center" vertical="center"/>
    </xf>
    <xf numFmtId="44" fontId="24" fillId="0" borderId="0" xfId="0" applyNumberFormat="1" applyFont="1"/>
    <xf numFmtId="165" fontId="17" fillId="4" borderId="0" xfId="0" applyNumberFormat="1" applyFont="1" applyFill="1"/>
    <xf numFmtId="44" fontId="17" fillId="4" borderId="0" xfId="1" applyFont="1" applyFill="1"/>
    <xf numFmtId="165" fontId="5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164" fontId="21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65" fontId="16" fillId="0" borderId="0" xfId="0" applyNumberFormat="1" applyFont="1"/>
    <xf numFmtId="0" fontId="6" fillId="0" borderId="0" xfId="0" applyFont="1" applyAlignment="1">
      <alignment horizontal="center" vertical="justify"/>
    </xf>
    <xf numFmtId="166" fontId="16" fillId="0" borderId="0" xfId="0" applyNumberFormat="1" applyFont="1" applyAlignment="1">
      <alignment vertical="center"/>
    </xf>
    <xf numFmtId="44" fontId="16" fillId="0" borderId="0" xfId="1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justify"/>
    </xf>
    <xf numFmtId="44" fontId="23" fillId="0" borderId="0" xfId="1" applyFont="1" applyAlignment="1">
      <alignment horizontal="center" vertical="center"/>
    </xf>
    <xf numFmtId="0" fontId="4" fillId="0" borderId="0" xfId="0" applyFont="1" applyAlignment="1">
      <alignment horizontal="left"/>
    </xf>
    <xf numFmtId="165" fontId="2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center"/>
    </xf>
    <xf numFmtId="165" fontId="5" fillId="0" borderId="0" xfId="1" applyNumberFormat="1" applyFont="1" applyAlignment="1">
      <alignment horizontal="center" vertical="center"/>
    </xf>
    <xf numFmtId="0" fontId="22" fillId="0" borderId="0" xfId="0" applyFont="1" applyAlignment="1">
      <alignment horizontal="center"/>
    </xf>
    <xf numFmtId="165" fontId="16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165" fontId="15" fillId="0" borderId="0" xfId="1" applyNumberFormat="1" applyFont="1" applyAlignment="1">
      <alignment horizontal="left"/>
    </xf>
    <xf numFmtId="44" fontId="15" fillId="0" borderId="0" xfId="1" applyFont="1" applyAlignment="1">
      <alignment horizontal="left"/>
    </xf>
    <xf numFmtId="164" fontId="21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7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4</xdr:row>
      <xdr:rowOff>57150</xdr:rowOff>
    </xdr:from>
    <xdr:to>
      <xdr:col>6</xdr:col>
      <xdr:colOff>220650</xdr:colOff>
      <xdr:row>14</xdr:row>
      <xdr:rowOff>132150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69132F8-4D13-2FF3-18B4-CE51CAA03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2600" y="857250"/>
          <a:ext cx="2640000" cy="19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68</xdr:row>
      <xdr:rowOff>123825</xdr:rowOff>
    </xdr:from>
    <xdr:to>
      <xdr:col>7</xdr:col>
      <xdr:colOff>287039</xdr:colOff>
      <xdr:row>82</xdr:row>
      <xdr:rowOff>156825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5E6A5B5-EFC7-AEB2-CFFF-DED2E08E0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9675" y="13144500"/>
          <a:ext cx="3696989" cy="2700000"/>
        </a:xfrm>
        <a:prstGeom prst="rect">
          <a:avLst/>
        </a:prstGeom>
      </xdr:spPr>
    </xdr:pic>
    <xdr:clientData/>
  </xdr:twoCellAnchor>
  <xdr:twoCellAnchor>
    <xdr:from>
      <xdr:col>3</xdr:col>
      <xdr:colOff>171450</xdr:colOff>
      <xdr:row>72</xdr:row>
      <xdr:rowOff>180975</xdr:rowOff>
    </xdr:from>
    <xdr:to>
      <xdr:col>3</xdr:col>
      <xdr:colOff>438150</xdr:colOff>
      <xdr:row>74</xdr:row>
      <xdr:rowOff>57150</xdr:rowOff>
    </xdr:to>
    <xdr:sp macro="" textlink="">
      <xdr:nvSpPr>
        <xdr:cNvPr id="27" name="Elipse 26">
          <a:extLst>
            <a:ext uri="{FF2B5EF4-FFF2-40B4-BE49-F238E27FC236}">
              <a16:creationId xmlns:a16="http://schemas.microsoft.com/office/drawing/2014/main" id="{5996E359-33C7-E434-B4A7-027EB78D8320}"/>
            </a:ext>
          </a:extLst>
        </xdr:cNvPr>
        <xdr:cNvSpPr/>
      </xdr:nvSpPr>
      <xdr:spPr>
        <a:xfrm>
          <a:off x="2409825" y="13963650"/>
          <a:ext cx="266700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</xdr:col>
      <xdr:colOff>523875</xdr:colOff>
      <xdr:row>68</xdr:row>
      <xdr:rowOff>85726</xdr:rowOff>
    </xdr:from>
    <xdr:to>
      <xdr:col>4</xdr:col>
      <xdr:colOff>733425</xdr:colOff>
      <xdr:row>70</xdr:row>
      <xdr:rowOff>40006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C73D3E3-D329-4AFB-9E44-EEDFAF97D4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9200" y="13106401"/>
          <a:ext cx="2428875" cy="335280"/>
        </a:xfrm>
        <a:prstGeom prst="rect">
          <a:avLst/>
        </a:prstGeom>
      </xdr:spPr>
    </xdr:pic>
    <xdr:clientData/>
  </xdr:twoCellAnchor>
  <xdr:twoCellAnchor editAs="oneCell">
    <xdr:from>
      <xdr:col>5</xdr:col>
      <xdr:colOff>339289</xdr:colOff>
      <xdr:row>68</xdr:row>
      <xdr:rowOff>114300</xdr:rowOff>
    </xdr:from>
    <xdr:to>
      <xdr:col>7</xdr:col>
      <xdr:colOff>339090</xdr:colOff>
      <xdr:row>70</xdr:row>
      <xdr:rowOff>76200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D20AEAF-EDC1-44FA-84ED-386B1B54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2139" y="13134975"/>
          <a:ext cx="838001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107</xdr:row>
      <xdr:rowOff>9525</xdr:rowOff>
    </xdr:from>
    <xdr:to>
      <xdr:col>6</xdr:col>
      <xdr:colOff>373283</xdr:colOff>
      <xdr:row>122</xdr:row>
      <xdr:rowOff>32025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FAA6E6A-C353-37B4-696F-0F2246244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2075" y="20688300"/>
          <a:ext cx="3183158" cy="2880000"/>
        </a:xfrm>
        <a:prstGeom prst="rect">
          <a:avLst/>
        </a:prstGeom>
      </xdr:spPr>
    </xdr:pic>
    <xdr:clientData/>
  </xdr:twoCellAnchor>
  <xdr:twoCellAnchor>
    <xdr:from>
      <xdr:col>3</xdr:col>
      <xdr:colOff>590550</xdr:colOff>
      <xdr:row>112</xdr:row>
      <xdr:rowOff>19050</xdr:rowOff>
    </xdr:from>
    <xdr:to>
      <xdr:col>4</xdr:col>
      <xdr:colOff>228600</xdr:colOff>
      <xdr:row>113</xdr:row>
      <xdr:rowOff>123825</xdr:rowOff>
    </xdr:to>
    <xdr:sp macro="" textlink="">
      <xdr:nvSpPr>
        <xdr:cNvPr id="29" name="Elipse 28">
          <a:extLst>
            <a:ext uri="{FF2B5EF4-FFF2-40B4-BE49-F238E27FC236}">
              <a16:creationId xmlns:a16="http://schemas.microsoft.com/office/drawing/2014/main" id="{788C7892-083F-C004-AD3B-477E92E685D1}"/>
            </a:ext>
          </a:extLst>
        </xdr:cNvPr>
        <xdr:cNvSpPr/>
      </xdr:nvSpPr>
      <xdr:spPr>
        <a:xfrm>
          <a:off x="2828925" y="21650325"/>
          <a:ext cx="323850" cy="2952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</xdr:col>
      <xdr:colOff>493763</xdr:colOff>
      <xdr:row>326</xdr:row>
      <xdr:rowOff>68159</xdr:rowOff>
    </xdr:from>
    <xdr:to>
      <xdr:col>7</xdr:col>
      <xdr:colOff>162536</xdr:colOff>
      <xdr:row>369</xdr:row>
      <xdr:rowOff>94562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A4235B1-F54F-66C3-464C-6B2C0DD4A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-1203449" y="72877901"/>
          <a:ext cx="8217903" cy="3590831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123264</xdr:colOff>
      <xdr:row>372</xdr:row>
      <xdr:rowOff>112058</xdr:rowOff>
    </xdr:from>
    <xdr:to>
      <xdr:col>3</xdr:col>
      <xdr:colOff>514035</xdr:colOff>
      <xdr:row>382</xdr:row>
      <xdr:rowOff>7058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80D2A9F-B58C-DB39-3751-36BE509BF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264" y="79371264"/>
          <a:ext cx="2407830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638734</xdr:colOff>
      <xdr:row>393</xdr:row>
      <xdr:rowOff>56029</xdr:rowOff>
    </xdr:from>
    <xdr:to>
      <xdr:col>9</xdr:col>
      <xdr:colOff>494183</xdr:colOff>
      <xdr:row>402</xdr:row>
      <xdr:rowOff>141529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628B196-5489-386D-1638-35DDB8902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3822" y="83315735"/>
          <a:ext cx="2331949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100853</xdr:colOff>
      <xdr:row>383</xdr:row>
      <xdr:rowOff>11206</xdr:rowOff>
    </xdr:from>
    <xdr:to>
      <xdr:col>3</xdr:col>
      <xdr:colOff>506529</xdr:colOff>
      <xdr:row>392</xdr:row>
      <xdr:rowOff>96706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C61D30AA-3503-5B60-933F-02DA90A55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853" y="81365912"/>
          <a:ext cx="2422735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537883</xdr:colOff>
      <xdr:row>382</xdr:row>
      <xdr:rowOff>145676</xdr:rowOff>
    </xdr:from>
    <xdr:to>
      <xdr:col>9</xdr:col>
      <xdr:colOff>476161</xdr:colOff>
      <xdr:row>392</xdr:row>
      <xdr:rowOff>40676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6774BA1E-3B21-46A9-A887-042EF9B76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2971" y="81309882"/>
          <a:ext cx="2414778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156882</xdr:colOff>
      <xdr:row>393</xdr:row>
      <xdr:rowOff>134470</xdr:rowOff>
    </xdr:from>
    <xdr:to>
      <xdr:col>3</xdr:col>
      <xdr:colOff>531967</xdr:colOff>
      <xdr:row>403</xdr:row>
      <xdr:rowOff>29470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326361AA-ADD0-3C8B-F164-B2AEBC81D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882" y="83394176"/>
          <a:ext cx="2392144" cy="180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616323</xdr:colOff>
      <xdr:row>372</xdr:row>
      <xdr:rowOff>112060</xdr:rowOff>
    </xdr:from>
    <xdr:to>
      <xdr:col>9</xdr:col>
      <xdr:colOff>690215</xdr:colOff>
      <xdr:row>382</xdr:row>
      <xdr:rowOff>7060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8AC43AC-C7FC-3D24-A48E-D9DEF8973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3382" y="79371266"/>
          <a:ext cx="3368421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123265</xdr:colOff>
      <xdr:row>403</xdr:row>
      <xdr:rowOff>190499</xdr:rowOff>
    </xdr:from>
    <xdr:to>
      <xdr:col>3</xdr:col>
      <xdr:colOff>44005</xdr:colOff>
      <xdr:row>415</xdr:row>
      <xdr:rowOff>64499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716FCA7-2C52-852D-0CFE-676796AA5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9589" y="85355205"/>
          <a:ext cx="1321475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526676</xdr:colOff>
      <xdr:row>404</xdr:row>
      <xdr:rowOff>22412</xdr:rowOff>
    </xdr:from>
    <xdr:to>
      <xdr:col>5</xdr:col>
      <xdr:colOff>172958</xdr:colOff>
      <xdr:row>415</xdr:row>
      <xdr:rowOff>86912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8CE843D9-3634-5989-B375-F72DE41E7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3735" y="85377618"/>
          <a:ext cx="1327164" cy="21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403</xdr:row>
      <xdr:rowOff>179293</xdr:rowOff>
    </xdr:from>
    <xdr:to>
      <xdr:col>9</xdr:col>
      <xdr:colOff>321732</xdr:colOff>
      <xdr:row>415</xdr:row>
      <xdr:rowOff>53293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8EF8404E-F6F5-7A6E-70A7-FCAA0587C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0647" y="85343999"/>
          <a:ext cx="1352673" cy="216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8BB35-7371-44AF-9EFB-7B8C5B2BC08B}">
  <dimension ref="A3:O372"/>
  <sheetViews>
    <sheetView tabSelected="1" view="pageBreakPreview" topLeftCell="A403" zoomScale="85" zoomScaleNormal="100" zoomScaleSheetLayoutView="85" workbookViewId="0">
      <selection activeCell="N396" sqref="N396"/>
    </sheetView>
  </sheetViews>
  <sheetFormatPr baseColWidth="10" defaultRowHeight="15" x14ac:dyDescent="0.2"/>
  <cols>
    <col min="1" max="1" width="9.28515625" style="2" customWidth="1"/>
    <col min="2" max="2" width="11" style="2" customWidth="1"/>
    <col min="3" max="3" width="10" style="2" customWidth="1"/>
    <col min="4" max="4" width="12.28515625" style="2" customWidth="1"/>
    <col min="5" max="5" width="13" style="2" customWidth="1"/>
    <col min="6" max="6" width="5.85546875" style="2" customWidth="1"/>
    <col min="7" max="7" width="6.7109375" style="2" customWidth="1"/>
    <col min="8" max="8" width="5.42578125" style="2" customWidth="1"/>
    <col min="9" max="9" width="6.28515625" style="2" customWidth="1"/>
    <col min="10" max="10" width="13.28515625" style="2" customWidth="1"/>
    <col min="11" max="16384" width="11.42578125" style="2"/>
  </cols>
  <sheetData>
    <row r="3" spans="1:10" ht="18" x14ac:dyDescent="0.2">
      <c r="A3" s="1"/>
      <c r="B3" s="110" t="s">
        <v>238</v>
      </c>
      <c r="C3" s="110"/>
      <c r="D3" s="110"/>
      <c r="E3" s="110"/>
      <c r="F3" s="110"/>
      <c r="G3" s="110"/>
      <c r="H3" s="110"/>
      <c r="I3" s="41"/>
      <c r="J3" s="1"/>
    </row>
    <row r="4" spans="1:10" x14ac:dyDescent="0.2">
      <c r="C4" s="3"/>
      <c r="D4" s="3"/>
      <c r="E4" s="3"/>
      <c r="F4" s="3"/>
    </row>
    <row r="5" spans="1:10" x14ac:dyDescent="0.2">
      <c r="B5" s="117"/>
      <c r="C5" s="117"/>
      <c r="D5" s="117"/>
      <c r="E5" s="117"/>
      <c r="F5" s="117"/>
      <c r="G5" s="117"/>
      <c r="H5" s="117"/>
      <c r="I5" s="117"/>
    </row>
    <row r="6" spans="1:10" x14ac:dyDescent="0.2">
      <c r="B6" s="117"/>
      <c r="C6" s="117"/>
      <c r="D6" s="117"/>
      <c r="E6" s="117"/>
      <c r="F6" s="117"/>
      <c r="G6" s="117"/>
      <c r="H6" s="117"/>
      <c r="I6" s="117"/>
    </row>
    <row r="7" spans="1:10" x14ac:dyDescent="0.2">
      <c r="B7" s="117"/>
      <c r="C7" s="117"/>
      <c r="D7" s="117"/>
      <c r="E7" s="117"/>
      <c r="F7" s="117"/>
      <c r="G7" s="117"/>
      <c r="H7" s="117"/>
      <c r="I7" s="117"/>
    </row>
    <row r="8" spans="1:10" x14ac:dyDescent="0.2">
      <c r="B8" s="117"/>
      <c r="C8" s="117"/>
      <c r="D8" s="117"/>
      <c r="E8" s="117"/>
      <c r="F8" s="117"/>
      <c r="G8" s="117"/>
      <c r="H8" s="117"/>
      <c r="I8" s="117"/>
    </row>
    <row r="9" spans="1:10" x14ac:dyDescent="0.2">
      <c r="B9" s="117"/>
      <c r="C9" s="117"/>
      <c r="D9" s="117"/>
      <c r="E9" s="117"/>
      <c r="F9" s="117"/>
      <c r="G9" s="117"/>
      <c r="H9" s="117"/>
      <c r="I9" s="117"/>
    </row>
    <row r="10" spans="1:10" x14ac:dyDescent="0.2">
      <c r="B10" s="117"/>
      <c r="C10" s="117"/>
      <c r="D10" s="117"/>
      <c r="E10" s="117"/>
      <c r="F10" s="117"/>
      <c r="G10" s="117"/>
      <c r="H10" s="117"/>
      <c r="I10" s="117"/>
    </row>
    <row r="11" spans="1:10" x14ac:dyDescent="0.2">
      <c r="B11" s="117"/>
      <c r="C11" s="117"/>
      <c r="D11" s="117"/>
      <c r="E11" s="117"/>
      <c r="F11" s="117"/>
      <c r="G11" s="117"/>
      <c r="H11" s="117"/>
      <c r="I11" s="117"/>
    </row>
    <row r="12" spans="1:10" x14ac:dyDescent="0.2">
      <c r="B12" s="117"/>
      <c r="C12" s="117"/>
      <c r="D12" s="117"/>
      <c r="E12" s="117"/>
      <c r="F12" s="117"/>
      <c r="G12" s="117"/>
      <c r="H12" s="117"/>
      <c r="I12" s="117"/>
    </row>
    <row r="13" spans="1:10" x14ac:dyDescent="0.2">
      <c r="B13" s="117"/>
      <c r="C13" s="117"/>
      <c r="D13" s="117"/>
      <c r="E13" s="117"/>
      <c r="F13" s="117"/>
      <c r="G13" s="117"/>
      <c r="H13" s="117"/>
      <c r="I13" s="117"/>
    </row>
    <row r="14" spans="1:10" x14ac:dyDescent="0.2">
      <c r="B14" s="117"/>
      <c r="C14" s="117"/>
      <c r="D14" s="117"/>
      <c r="E14" s="117"/>
      <c r="F14" s="117"/>
      <c r="G14" s="117"/>
      <c r="H14" s="117"/>
      <c r="I14" s="117"/>
    </row>
    <row r="15" spans="1:10" x14ac:dyDescent="0.2">
      <c r="B15" s="117"/>
      <c r="C15" s="117"/>
      <c r="D15" s="117"/>
      <c r="E15" s="117"/>
      <c r="F15" s="117"/>
      <c r="G15" s="117"/>
      <c r="H15" s="117"/>
      <c r="I15" s="117"/>
    </row>
    <row r="17" spans="1:10" x14ac:dyDescent="0.2">
      <c r="B17" s="4" t="s">
        <v>0</v>
      </c>
      <c r="D17" s="5" t="s">
        <v>1</v>
      </c>
    </row>
    <row r="18" spans="1:10" x14ac:dyDescent="0.2">
      <c r="B18" s="4" t="s">
        <v>2</v>
      </c>
      <c r="D18" s="5" t="s">
        <v>216</v>
      </c>
    </row>
    <row r="20" spans="1:10" ht="14.25" customHeight="1" x14ac:dyDescent="0.2">
      <c r="A20" s="111" t="s">
        <v>3</v>
      </c>
      <c r="B20" s="112"/>
      <c r="C20" s="112"/>
      <c r="D20" s="112"/>
      <c r="E20" s="112"/>
      <c r="F20" s="112"/>
      <c r="G20" s="112"/>
      <c r="H20" s="112"/>
      <c r="I20" s="112"/>
      <c r="J20" s="113"/>
    </row>
    <row r="21" spans="1:10" ht="14.25" customHeight="1" x14ac:dyDescent="0.2">
      <c r="A21" s="114"/>
      <c r="B21" s="115"/>
      <c r="C21" s="115"/>
      <c r="D21" s="115"/>
      <c r="E21" s="115"/>
      <c r="F21" s="115"/>
      <c r="G21" s="115"/>
      <c r="H21" s="115"/>
      <c r="I21" s="115"/>
      <c r="J21" s="116"/>
    </row>
    <row r="22" spans="1:10" ht="6" customHeight="1" x14ac:dyDescent="0.2">
      <c r="B22" s="118" t="s">
        <v>239</v>
      </c>
      <c r="C22" s="118"/>
      <c r="D22" s="118"/>
      <c r="E22" s="118"/>
      <c r="F22" s="118"/>
      <c r="G22" s="118"/>
      <c r="H22" s="118"/>
      <c r="I22" s="118"/>
    </row>
    <row r="23" spans="1:10" x14ac:dyDescent="0.2">
      <c r="B23" s="94"/>
      <c r="C23" s="94"/>
      <c r="D23" s="94"/>
      <c r="E23" s="94"/>
      <c r="F23" s="94"/>
      <c r="G23" s="94"/>
      <c r="H23" s="94"/>
      <c r="I23" s="94"/>
    </row>
    <row r="24" spans="1:10" x14ac:dyDescent="0.2">
      <c r="B24" s="119" t="s">
        <v>4</v>
      </c>
      <c r="C24" s="119"/>
      <c r="D24" s="119"/>
      <c r="E24" s="119"/>
      <c r="F24" s="119"/>
      <c r="G24" s="119"/>
      <c r="H24" s="119"/>
      <c r="I24" s="119"/>
    </row>
    <row r="25" spans="1:10" x14ac:dyDescent="0.2">
      <c r="B25" s="7" t="s">
        <v>5</v>
      </c>
      <c r="C25" s="5" t="s">
        <v>6</v>
      </c>
    </row>
    <row r="26" spans="1:10" x14ac:dyDescent="0.2">
      <c r="B26" s="7" t="s">
        <v>7</v>
      </c>
      <c r="C26" s="5">
        <v>7719337</v>
      </c>
    </row>
    <row r="27" spans="1:10" x14ac:dyDescent="0.2">
      <c r="B27" s="7" t="s">
        <v>8</v>
      </c>
      <c r="C27" s="5" t="s">
        <v>9</v>
      </c>
    </row>
    <row r="28" spans="1:10" x14ac:dyDescent="0.2">
      <c r="B28" s="7" t="s">
        <v>10</v>
      </c>
      <c r="C28" s="5" t="s">
        <v>240</v>
      </c>
    </row>
    <row r="30" spans="1:10" x14ac:dyDescent="0.2">
      <c r="B30" s="119" t="s">
        <v>11</v>
      </c>
      <c r="C30" s="119"/>
      <c r="D30" s="119"/>
      <c r="E30" s="119"/>
      <c r="F30" s="119"/>
      <c r="G30" s="119"/>
      <c r="H30" s="119"/>
      <c r="I30" s="119"/>
    </row>
    <row r="31" spans="1:10" x14ac:dyDescent="0.2">
      <c r="B31" s="6"/>
      <c r="C31" s="6"/>
      <c r="D31" s="6"/>
      <c r="E31" s="6"/>
      <c r="F31" s="6"/>
      <c r="G31" s="6"/>
      <c r="H31" s="6"/>
      <c r="I31" s="6"/>
    </row>
    <row r="32" spans="1:10" x14ac:dyDescent="0.2">
      <c r="B32" s="8" t="s">
        <v>5</v>
      </c>
      <c r="C32" s="120" t="s">
        <v>241</v>
      </c>
      <c r="D32" s="120"/>
      <c r="E32" s="120"/>
      <c r="F32" s="120"/>
      <c r="G32" s="120"/>
      <c r="H32" s="120"/>
      <c r="I32" s="120"/>
    </row>
    <row r="33" spans="2:10" ht="27.75" customHeight="1" x14ac:dyDescent="0.2">
      <c r="B33" s="8" t="s">
        <v>12</v>
      </c>
      <c r="C33" s="96" t="s">
        <v>242</v>
      </c>
      <c r="D33" s="96"/>
      <c r="E33" s="96"/>
      <c r="F33" s="96"/>
      <c r="G33" s="96"/>
      <c r="H33" s="96"/>
      <c r="I33" s="96"/>
      <c r="J33" s="9"/>
    </row>
    <row r="34" spans="2:10" x14ac:dyDescent="0.2">
      <c r="B34" s="7" t="s">
        <v>13</v>
      </c>
      <c r="C34" s="5">
        <v>0</v>
      </c>
      <c r="D34" s="5"/>
      <c r="E34" s="5"/>
      <c r="F34" s="5"/>
      <c r="G34" s="5"/>
      <c r="H34" s="5"/>
      <c r="I34" s="5"/>
    </row>
    <row r="35" spans="2:10" x14ac:dyDescent="0.2">
      <c r="B35" s="7" t="s">
        <v>14</v>
      </c>
      <c r="C35" s="5">
        <v>0</v>
      </c>
      <c r="D35" s="5"/>
      <c r="E35" s="5"/>
      <c r="F35" s="5"/>
      <c r="G35" s="5"/>
      <c r="H35" s="5"/>
      <c r="I35" s="5"/>
    </row>
    <row r="36" spans="2:10" x14ac:dyDescent="0.2">
      <c r="B36" s="7" t="s">
        <v>15</v>
      </c>
      <c r="C36" s="5" t="s">
        <v>243</v>
      </c>
      <c r="D36" s="5"/>
      <c r="E36" s="5"/>
      <c r="F36" s="5"/>
      <c r="G36" s="5"/>
      <c r="H36" s="5"/>
      <c r="I36" s="5"/>
    </row>
    <row r="37" spans="2:10" x14ac:dyDescent="0.2">
      <c r="B37" s="7" t="s">
        <v>16</v>
      </c>
      <c r="C37" s="5" t="s">
        <v>244</v>
      </c>
      <c r="D37" s="5"/>
      <c r="E37" s="5"/>
      <c r="F37" s="5"/>
      <c r="G37" s="5"/>
      <c r="H37" s="5"/>
      <c r="I37" s="5"/>
    </row>
    <row r="38" spans="2:10" x14ac:dyDescent="0.2">
      <c r="B38" s="7" t="s">
        <v>17</v>
      </c>
      <c r="C38" s="5" t="s">
        <v>217</v>
      </c>
      <c r="D38" s="5"/>
      <c r="E38" s="5"/>
      <c r="F38" s="5"/>
      <c r="G38" s="5"/>
      <c r="H38" s="5"/>
      <c r="I38" s="5"/>
    </row>
    <row r="40" spans="2:10" x14ac:dyDescent="0.2">
      <c r="B40" s="121" t="s">
        <v>245</v>
      </c>
      <c r="C40" s="121"/>
      <c r="D40" s="121"/>
      <c r="E40" s="121"/>
      <c r="F40" s="121"/>
      <c r="G40" s="121"/>
      <c r="H40" s="121"/>
      <c r="I40" s="121"/>
      <c r="J40" s="10"/>
    </row>
    <row r="42" spans="2:10" x14ac:dyDescent="0.2">
      <c r="C42" s="93" t="e">
        <f>+#REF!</f>
        <v>#REF!</v>
      </c>
      <c r="D42" s="93"/>
      <c r="E42" s="93"/>
      <c r="F42" s="93"/>
      <c r="G42" s="93"/>
    </row>
    <row r="43" spans="2:10" ht="15" customHeight="1" x14ac:dyDescent="0.2">
      <c r="C43" s="93"/>
      <c r="D43" s="93"/>
      <c r="E43" s="93"/>
      <c r="F43" s="93"/>
      <c r="G43" s="93"/>
      <c r="H43" s="76"/>
      <c r="I43" s="76"/>
      <c r="J43" s="76"/>
    </row>
    <row r="44" spans="2:10" x14ac:dyDescent="0.2">
      <c r="H44" s="76"/>
      <c r="I44" s="76"/>
      <c r="J44" s="76"/>
    </row>
    <row r="45" spans="2:10" x14ac:dyDescent="0.2">
      <c r="D45" s="59"/>
      <c r="H45" s="76"/>
      <c r="I45" s="76"/>
      <c r="J45" s="76"/>
    </row>
    <row r="46" spans="2:10" x14ac:dyDescent="0.2">
      <c r="D46" s="5"/>
    </row>
    <row r="49" spans="1:10" x14ac:dyDescent="0.2">
      <c r="A49" s="1"/>
      <c r="B49" s="103" t="s">
        <v>19</v>
      </c>
      <c r="C49" s="103"/>
      <c r="D49" s="103"/>
      <c r="E49" s="103"/>
      <c r="F49" s="103"/>
      <c r="G49" s="103"/>
      <c r="H49" s="103"/>
      <c r="I49" s="103"/>
      <c r="J49" s="1"/>
    </row>
    <row r="51" spans="1:10" x14ac:dyDescent="0.2">
      <c r="C51" s="7" t="s">
        <v>20</v>
      </c>
      <c r="D51" s="5" t="s">
        <v>246</v>
      </c>
    </row>
    <row r="52" spans="1:10" x14ac:dyDescent="0.2">
      <c r="C52" s="7" t="s">
        <v>21</v>
      </c>
      <c r="D52" s="5" t="s">
        <v>247</v>
      </c>
    </row>
    <row r="53" spans="1:10" x14ac:dyDescent="0.2">
      <c r="C53" s="7" t="s">
        <v>22</v>
      </c>
      <c r="D53" s="13">
        <v>0.8</v>
      </c>
    </row>
    <row r="54" spans="1:10" x14ac:dyDescent="0.2">
      <c r="C54" s="7" t="s">
        <v>23</v>
      </c>
      <c r="D54" s="5" t="s">
        <v>248</v>
      </c>
    </row>
    <row r="55" spans="1:10" x14ac:dyDescent="0.2">
      <c r="C55" s="7" t="s">
        <v>24</v>
      </c>
      <c r="D55" s="5" t="s">
        <v>25</v>
      </c>
    </row>
    <row r="56" spans="1:10" x14ac:dyDescent="0.2">
      <c r="C56" s="7" t="s">
        <v>26</v>
      </c>
      <c r="D56" s="5" t="s">
        <v>246</v>
      </c>
    </row>
    <row r="57" spans="1:10" x14ac:dyDescent="0.2">
      <c r="C57" s="7" t="s">
        <v>27</v>
      </c>
      <c r="D57" s="5" t="s">
        <v>249</v>
      </c>
    </row>
    <row r="59" spans="1:10" x14ac:dyDescent="0.2">
      <c r="B59" s="7" t="s">
        <v>28</v>
      </c>
      <c r="C59" s="14" t="s">
        <v>29</v>
      </c>
      <c r="D59" s="5" t="s">
        <v>30</v>
      </c>
      <c r="G59" s="14" t="s">
        <v>29</v>
      </c>
      <c r="H59" s="5" t="s">
        <v>31</v>
      </c>
      <c r="I59" s="5"/>
    </row>
    <row r="60" spans="1:10" x14ac:dyDescent="0.2">
      <c r="C60" s="14" t="s">
        <v>29</v>
      </c>
      <c r="D60" s="5" t="s">
        <v>32</v>
      </c>
      <c r="G60" s="14" t="s">
        <v>29</v>
      </c>
      <c r="H60" s="5" t="s">
        <v>33</v>
      </c>
      <c r="I60" s="5"/>
    </row>
    <row r="61" spans="1:10" x14ac:dyDescent="0.2">
      <c r="C61" s="14" t="s">
        <v>29</v>
      </c>
      <c r="D61" s="5" t="s">
        <v>34</v>
      </c>
      <c r="G61" s="14" t="s">
        <v>29</v>
      </c>
      <c r="H61" s="5" t="s">
        <v>35</v>
      </c>
      <c r="I61" s="5"/>
    </row>
    <row r="62" spans="1:10" x14ac:dyDescent="0.2">
      <c r="C62" s="14" t="s">
        <v>29</v>
      </c>
      <c r="D62" s="5" t="s">
        <v>36</v>
      </c>
      <c r="G62" s="14" t="s">
        <v>29</v>
      </c>
      <c r="H62" s="5" t="s">
        <v>250</v>
      </c>
      <c r="I62" s="5"/>
    </row>
    <row r="64" spans="1:10" x14ac:dyDescent="0.2">
      <c r="B64" s="7" t="s">
        <v>37</v>
      </c>
      <c r="C64" s="14" t="s">
        <v>29</v>
      </c>
      <c r="D64" s="5" t="s">
        <v>38</v>
      </c>
      <c r="G64" s="14"/>
      <c r="H64" s="5" t="s">
        <v>39</v>
      </c>
      <c r="I64" s="5"/>
    </row>
    <row r="65" spans="3:9" x14ac:dyDescent="0.2">
      <c r="C65" s="14" t="s">
        <v>29</v>
      </c>
      <c r="D65" s="5" t="s">
        <v>40</v>
      </c>
      <c r="G65" s="14" t="s">
        <v>29</v>
      </c>
      <c r="H65" s="5" t="s">
        <v>41</v>
      </c>
      <c r="I65" s="5"/>
    </row>
    <row r="66" spans="3:9" x14ac:dyDescent="0.2">
      <c r="C66" s="14" t="s">
        <v>29</v>
      </c>
      <c r="D66" s="5" t="s">
        <v>42</v>
      </c>
      <c r="G66" s="14" t="s">
        <v>29</v>
      </c>
      <c r="H66" s="5" t="s">
        <v>43</v>
      </c>
      <c r="I66" s="5"/>
    </row>
    <row r="67" spans="3:9" x14ac:dyDescent="0.2">
      <c r="C67" s="14" t="s">
        <v>29</v>
      </c>
      <c r="D67" s="5" t="s">
        <v>44</v>
      </c>
      <c r="G67" s="14" t="s">
        <v>29</v>
      </c>
      <c r="H67" s="5" t="s">
        <v>45</v>
      </c>
      <c r="I67" s="5"/>
    </row>
    <row r="68" spans="3:9" x14ac:dyDescent="0.2">
      <c r="C68" s="15"/>
      <c r="D68" s="5"/>
      <c r="G68" s="15"/>
      <c r="H68" s="5"/>
      <c r="I68" s="5"/>
    </row>
    <row r="84" spans="1:10" x14ac:dyDescent="0.2">
      <c r="A84" s="1"/>
      <c r="B84" s="106" t="s">
        <v>46</v>
      </c>
      <c r="C84" s="106"/>
      <c r="D84" s="106"/>
      <c r="E84" s="106"/>
      <c r="F84" s="106"/>
      <c r="G84" s="106"/>
      <c r="H84" s="106"/>
      <c r="I84" s="40"/>
      <c r="J84" s="1"/>
    </row>
    <row r="85" spans="1:10" x14ac:dyDescent="0.2">
      <c r="B85" s="4" t="s">
        <v>47</v>
      </c>
    </row>
    <row r="86" spans="1:10" x14ac:dyDescent="0.2">
      <c r="B86" s="2" t="s">
        <v>48</v>
      </c>
      <c r="C86" s="5" t="s">
        <v>253</v>
      </c>
      <c r="G86" s="2" t="s">
        <v>49</v>
      </c>
      <c r="J86" s="77" t="s">
        <v>254</v>
      </c>
    </row>
    <row r="87" spans="1:10" ht="15.75" customHeight="1" x14ac:dyDescent="0.2">
      <c r="B87" s="2" t="s">
        <v>50</v>
      </c>
      <c r="C87" s="5" t="s">
        <v>251</v>
      </c>
      <c r="G87" s="2" t="s">
        <v>51</v>
      </c>
      <c r="H87" s="95" t="s">
        <v>252</v>
      </c>
      <c r="I87" s="95"/>
      <c r="J87" s="95"/>
    </row>
    <row r="88" spans="1:10" x14ac:dyDescent="0.2">
      <c r="G88" s="4"/>
    </row>
    <row r="89" spans="1:10" x14ac:dyDescent="0.2">
      <c r="B89" s="4" t="s">
        <v>52</v>
      </c>
      <c r="H89" s="5"/>
      <c r="I89" s="5"/>
    </row>
    <row r="90" spans="1:10" ht="15" customHeight="1" x14ac:dyDescent="0.2">
      <c r="B90" s="2" t="s">
        <v>48</v>
      </c>
      <c r="C90" s="12">
        <v>48</v>
      </c>
      <c r="D90" s="5" t="s">
        <v>255</v>
      </c>
      <c r="F90" s="2" t="s">
        <v>219</v>
      </c>
      <c r="H90" s="69">
        <v>45</v>
      </c>
      <c r="I90" s="96" t="s">
        <v>257</v>
      </c>
      <c r="J90" s="96"/>
    </row>
    <row r="91" spans="1:10" x14ac:dyDescent="0.2">
      <c r="B91" s="2" t="s">
        <v>218</v>
      </c>
      <c r="C91" s="12">
        <v>170</v>
      </c>
      <c r="D91" s="5" t="s">
        <v>256</v>
      </c>
      <c r="H91" s="69"/>
      <c r="I91" s="96"/>
      <c r="J91" s="96"/>
    </row>
    <row r="92" spans="1:10" x14ac:dyDescent="0.2">
      <c r="C92" s="59"/>
      <c r="H92" s="69"/>
      <c r="I92" s="96"/>
      <c r="J92" s="96"/>
    </row>
    <row r="95" spans="1:10" x14ac:dyDescent="0.2">
      <c r="D95" s="7" t="s">
        <v>53</v>
      </c>
      <c r="E95" s="5" t="s">
        <v>258</v>
      </c>
    </row>
    <row r="96" spans="1:10" x14ac:dyDescent="0.2">
      <c r="D96" s="7" t="s">
        <v>54</v>
      </c>
      <c r="E96" s="5" t="s">
        <v>25</v>
      </c>
    </row>
    <row r="97" spans="2:9" x14ac:dyDescent="0.2">
      <c r="D97" s="7" t="s">
        <v>55</v>
      </c>
      <c r="E97" s="5" t="s">
        <v>56</v>
      </c>
      <c r="F97" s="5"/>
    </row>
    <row r="99" spans="2:9" x14ac:dyDescent="0.2">
      <c r="B99" s="4" t="s">
        <v>57</v>
      </c>
    </row>
    <row r="101" spans="2:9" ht="30.75" customHeight="1" x14ac:dyDescent="0.2">
      <c r="B101" s="102" t="s">
        <v>220</v>
      </c>
      <c r="C101" s="102"/>
      <c r="D101" s="102"/>
      <c r="E101" s="102"/>
      <c r="F101" s="102"/>
      <c r="G101" s="102"/>
      <c r="H101" s="102"/>
      <c r="I101" s="102"/>
    </row>
    <row r="103" spans="2:9" x14ac:dyDescent="0.2">
      <c r="B103" s="4" t="s">
        <v>58</v>
      </c>
    </row>
    <row r="105" spans="2:9" ht="15.75" customHeight="1" x14ac:dyDescent="0.2">
      <c r="B105" s="7" t="s">
        <v>29</v>
      </c>
      <c r="C105" s="95">
        <v>776466.5</v>
      </c>
      <c r="D105" s="95"/>
      <c r="E105" s="7" t="s">
        <v>59</v>
      </c>
      <c r="F105" s="95" t="s">
        <v>259</v>
      </c>
      <c r="G105" s="95"/>
      <c r="H105" s="95"/>
      <c r="I105" s="95"/>
    </row>
    <row r="106" spans="2:9" ht="15.75" customHeight="1" x14ac:dyDescent="0.2">
      <c r="B106" s="7" t="s">
        <v>60</v>
      </c>
      <c r="C106" s="95">
        <v>2421070.7999999998</v>
      </c>
      <c r="D106" s="95"/>
      <c r="E106" s="7" t="s">
        <v>61</v>
      </c>
      <c r="F106" s="95" t="s">
        <v>260</v>
      </c>
      <c r="G106" s="95"/>
      <c r="H106" s="95"/>
      <c r="I106" s="95"/>
    </row>
    <row r="124" spans="1:10" x14ac:dyDescent="0.2">
      <c r="A124" s="1"/>
      <c r="B124" s="103" t="s">
        <v>62</v>
      </c>
      <c r="C124" s="103"/>
      <c r="D124" s="103"/>
      <c r="E124" s="103"/>
      <c r="F124" s="103"/>
      <c r="G124" s="103"/>
      <c r="H124" s="103"/>
      <c r="I124" s="42"/>
      <c r="J124" s="1"/>
    </row>
    <row r="126" spans="1:10" x14ac:dyDescent="0.2">
      <c r="B126" s="2" t="s">
        <v>63</v>
      </c>
    </row>
    <row r="127" spans="1:10" x14ac:dyDescent="0.2">
      <c r="G127" s="8" t="s">
        <v>64</v>
      </c>
      <c r="H127" s="5" t="s">
        <v>261</v>
      </c>
      <c r="I127" s="5"/>
    </row>
    <row r="128" spans="1:10" ht="36" customHeight="1" x14ac:dyDescent="0.2">
      <c r="B128" s="102" t="s">
        <v>65</v>
      </c>
      <c r="C128" s="102"/>
      <c r="D128" s="78">
        <v>7134.94</v>
      </c>
      <c r="G128" s="8" t="s">
        <v>66</v>
      </c>
      <c r="H128" s="5">
        <v>2</v>
      </c>
      <c r="I128" s="5"/>
    </row>
    <row r="129" spans="1:10" x14ac:dyDescent="0.2">
      <c r="B129" s="100" t="s">
        <v>67</v>
      </c>
      <c r="C129" s="100"/>
      <c r="D129" s="109">
        <v>8055</v>
      </c>
      <c r="G129" s="8" t="s">
        <v>68</v>
      </c>
      <c r="H129" s="5">
        <v>1</v>
      </c>
      <c r="I129" s="5"/>
    </row>
    <row r="130" spans="1:10" x14ac:dyDescent="0.2">
      <c r="B130" s="100"/>
      <c r="C130" s="100"/>
      <c r="D130" s="109"/>
      <c r="G130" s="8" t="s">
        <v>69</v>
      </c>
      <c r="H130" s="5">
        <v>1</v>
      </c>
      <c r="I130" s="5"/>
    </row>
    <row r="131" spans="1:10" x14ac:dyDescent="0.2">
      <c r="G131" s="8" t="s">
        <v>70</v>
      </c>
      <c r="H131" s="5">
        <v>60</v>
      </c>
      <c r="I131" s="5"/>
    </row>
    <row r="132" spans="1:10" x14ac:dyDescent="0.2">
      <c r="B132" s="2" t="s">
        <v>71</v>
      </c>
      <c r="C132" s="5" t="s">
        <v>262</v>
      </c>
      <c r="G132" s="8" t="s">
        <v>72</v>
      </c>
      <c r="H132" s="5" t="s">
        <v>73</v>
      </c>
      <c r="I132" s="5"/>
    </row>
    <row r="133" spans="1:10" x14ac:dyDescent="0.2">
      <c r="G133" s="8" t="s">
        <v>74</v>
      </c>
      <c r="H133" s="5" t="s">
        <v>73</v>
      </c>
      <c r="I133" s="5"/>
    </row>
    <row r="134" spans="1:10" x14ac:dyDescent="0.2">
      <c r="G134" s="8" t="s">
        <v>75</v>
      </c>
      <c r="H134" s="5">
        <v>1</v>
      </c>
      <c r="I134" s="5"/>
    </row>
    <row r="137" spans="1:10" x14ac:dyDescent="0.2">
      <c r="A137" s="1"/>
      <c r="B137" s="103" t="s">
        <v>76</v>
      </c>
      <c r="C137" s="103"/>
      <c r="D137" s="103"/>
      <c r="E137" s="103"/>
      <c r="F137" s="103"/>
      <c r="G137" s="103"/>
      <c r="H137" s="103"/>
      <c r="I137" s="42"/>
      <c r="J137" s="1"/>
    </row>
    <row r="139" spans="1:10" x14ac:dyDescent="0.2">
      <c r="B139" s="2" t="s">
        <v>263</v>
      </c>
    </row>
    <row r="141" spans="1:10" ht="15" customHeight="1" x14ac:dyDescent="0.2">
      <c r="B141" s="94" t="s">
        <v>264</v>
      </c>
      <c r="C141" s="94"/>
      <c r="D141" s="94"/>
      <c r="E141" s="94"/>
      <c r="F141" s="94"/>
      <c r="G141" s="94"/>
      <c r="H141" s="94"/>
      <c r="I141" s="94"/>
    </row>
    <row r="142" spans="1:10" x14ac:dyDescent="0.2">
      <c r="B142" s="94"/>
      <c r="C142" s="94"/>
      <c r="D142" s="94"/>
      <c r="E142" s="94"/>
      <c r="F142" s="94"/>
      <c r="G142" s="94"/>
      <c r="H142" s="94"/>
      <c r="I142" s="94"/>
    </row>
    <row r="143" spans="1:10" ht="38.25" customHeight="1" x14ac:dyDescent="0.2">
      <c r="B143" s="94"/>
      <c r="C143" s="94"/>
      <c r="D143" s="94"/>
      <c r="E143" s="94"/>
      <c r="F143" s="94"/>
      <c r="G143" s="94"/>
      <c r="H143" s="94"/>
      <c r="I143" s="94"/>
    </row>
    <row r="144" spans="1:10" ht="50.25" customHeight="1" x14ac:dyDescent="0.2">
      <c r="B144" s="94"/>
      <c r="C144" s="94"/>
      <c r="D144" s="94"/>
      <c r="E144" s="94"/>
      <c r="F144" s="94"/>
      <c r="G144" s="94"/>
      <c r="H144" s="94"/>
      <c r="I144" s="94"/>
    </row>
    <row r="146" spans="2:9" x14ac:dyDescent="0.2">
      <c r="B146" s="4" t="s">
        <v>77</v>
      </c>
    </row>
    <row r="148" spans="2:9" x14ac:dyDescent="0.2">
      <c r="B148" s="2" t="s">
        <v>78</v>
      </c>
    </row>
    <row r="149" spans="2:9" ht="138" customHeight="1" x14ac:dyDescent="0.2">
      <c r="B149" s="123" t="s">
        <v>79</v>
      </c>
      <c r="C149" s="123"/>
      <c r="D149" s="123"/>
      <c r="E149" s="123"/>
      <c r="F149" s="123"/>
      <c r="G149" s="123"/>
      <c r="H149" s="123"/>
      <c r="I149" s="123"/>
    </row>
    <row r="150" spans="2:9" x14ac:dyDescent="0.2">
      <c r="B150" s="2" t="s">
        <v>80</v>
      </c>
    </row>
    <row r="151" spans="2:9" ht="44.25" customHeight="1" x14ac:dyDescent="0.2">
      <c r="B151" s="124" t="s">
        <v>81</v>
      </c>
      <c r="C151" s="124"/>
      <c r="D151" s="124"/>
      <c r="E151" s="124"/>
      <c r="F151" s="124"/>
      <c r="G151" s="124"/>
      <c r="H151" s="124"/>
      <c r="I151" s="124"/>
    </row>
    <row r="152" spans="2:9" x14ac:dyDescent="0.2">
      <c r="B152" s="2" t="s">
        <v>82</v>
      </c>
    </row>
    <row r="153" spans="2:9" ht="91.5" customHeight="1" x14ac:dyDescent="0.2">
      <c r="B153" s="123" t="s">
        <v>83</v>
      </c>
      <c r="C153" s="123"/>
      <c r="D153" s="123"/>
      <c r="E153" s="123"/>
      <c r="F153" s="123"/>
      <c r="G153" s="123"/>
      <c r="H153" s="123"/>
      <c r="I153" s="123"/>
    </row>
    <row r="154" spans="2:9" x14ac:dyDescent="0.2">
      <c r="B154" s="2" t="s">
        <v>84</v>
      </c>
    </row>
    <row r="155" spans="2:9" ht="102.75" customHeight="1" x14ac:dyDescent="0.2">
      <c r="B155" s="123" t="s">
        <v>85</v>
      </c>
      <c r="C155" s="123"/>
      <c r="D155" s="123"/>
      <c r="E155" s="123"/>
      <c r="F155" s="123"/>
      <c r="G155" s="123"/>
      <c r="H155" s="123"/>
      <c r="I155" s="123"/>
    </row>
    <row r="158" spans="2:9" x14ac:dyDescent="0.2">
      <c r="B158" s="2" t="s">
        <v>86</v>
      </c>
    </row>
    <row r="159" spans="2:9" ht="130.5" customHeight="1" x14ac:dyDescent="0.2">
      <c r="B159" s="123" t="s">
        <v>87</v>
      </c>
      <c r="C159" s="123"/>
      <c r="D159" s="123"/>
      <c r="E159" s="123"/>
      <c r="F159" s="123"/>
      <c r="G159" s="123"/>
      <c r="H159" s="123"/>
      <c r="I159" s="123"/>
    </row>
    <row r="161" spans="2:9" x14ac:dyDescent="0.2">
      <c r="B161" s="2" t="s">
        <v>88</v>
      </c>
    </row>
    <row r="163" spans="2:9" ht="30.75" customHeight="1" x14ac:dyDescent="0.2">
      <c r="B163" s="16" t="s">
        <v>89</v>
      </c>
      <c r="C163" s="102" t="s">
        <v>90</v>
      </c>
      <c r="D163" s="102"/>
      <c r="E163" s="16" t="s">
        <v>91</v>
      </c>
      <c r="F163" s="16"/>
      <c r="G163" s="102" t="s">
        <v>92</v>
      </c>
      <c r="H163" s="102"/>
      <c r="I163" s="102"/>
    </row>
    <row r="164" spans="2:9" ht="36" customHeight="1" x14ac:dyDescent="0.2">
      <c r="B164" s="16" t="s">
        <v>93</v>
      </c>
      <c r="C164" s="102" t="s">
        <v>94</v>
      </c>
      <c r="D164" s="102"/>
      <c r="E164" s="16" t="s">
        <v>95</v>
      </c>
      <c r="F164" s="16"/>
      <c r="G164" s="102" t="s">
        <v>96</v>
      </c>
      <c r="H164" s="102"/>
      <c r="I164" s="102"/>
    </row>
    <row r="165" spans="2:9" ht="36.75" customHeight="1" x14ac:dyDescent="0.2">
      <c r="B165" s="16" t="s">
        <v>97</v>
      </c>
      <c r="C165" s="102" t="s">
        <v>98</v>
      </c>
      <c r="D165" s="102"/>
      <c r="E165" s="16" t="s">
        <v>99</v>
      </c>
      <c r="F165" s="16"/>
      <c r="G165" s="102" t="s">
        <v>74</v>
      </c>
      <c r="H165" s="102"/>
      <c r="I165" s="102"/>
    </row>
    <row r="167" spans="2:9" ht="25.5" x14ac:dyDescent="0.2">
      <c r="B167" s="17" t="s">
        <v>100</v>
      </c>
      <c r="C167" s="18" t="s">
        <v>101</v>
      </c>
      <c r="D167" s="18" t="s">
        <v>102</v>
      </c>
      <c r="E167" s="17" t="s">
        <v>103</v>
      </c>
      <c r="F167" s="17"/>
      <c r="G167" s="17" t="s">
        <v>104</v>
      </c>
      <c r="H167" s="99" t="s">
        <v>105</v>
      </c>
      <c r="I167" s="99"/>
    </row>
    <row r="168" spans="2:9" x14ac:dyDescent="0.2">
      <c r="B168" s="6"/>
      <c r="C168" s="11"/>
      <c r="D168" s="11"/>
      <c r="E168" s="6"/>
      <c r="F168" s="6"/>
      <c r="G168" s="6"/>
      <c r="H168" s="11"/>
      <c r="I168" s="11"/>
    </row>
    <row r="169" spans="2:9" x14ac:dyDescent="0.2">
      <c r="B169" s="19" t="s">
        <v>106</v>
      </c>
      <c r="C169" s="20" t="s">
        <v>107</v>
      </c>
      <c r="D169" s="21">
        <v>1</v>
      </c>
      <c r="E169" s="20" t="s">
        <v>108</v>
      </c>
      <c r="F169" s="20"/>
      <c r="G169" s="20" t="s">
        <v>109</v>
      </c>
      <c r="H169" s="98">
        <v>1</v>
      </c>
      <c r="I169" s="98"/>
    </row>
    <row r="170" spans="2:9" x14ac:dyDescent="0.2">
      <c r="B170" s="19" t="s">
        <v>110</v>
      </c>
      <c r="C170" s="20" t="s">
        <v>111</v>
      </c>
      <c r="D170" s="21">
        <v>0.9</v>
      </c>
      <c r="E170" s="20" t="s">
        <v>112</v>
      </c>
      <c r="F170" s="20"/>
      <c r="G170" s="20" t="s">
        <v>113</v>
      </c>
      <c r="H170" s="98">
        <v>0.9</v>
      </c>
      <c r="I170" s="98"/>
    </row>
    <row r="171" spans="2:9" x14ac:dyDescent="0.2">
      <c r="B171" s="19" t="s">
        <v>114</v>
      </c>
      <c r="C171" s="20" t="s">
        <v>115</v>
      </c>
      <c r="D171" s="21">
        <v>0.8</v>
      </c>
      <c r="E171" s="20" t="s">
        <v>116</v>
      </c>
      <c r="F171" s="20"/>
      <c r="G171" s="20" t="s">
        <v>117</v>
      </c>
      <c r="H171" s="98">
        <v>0.8</v>
      </c>
      <c r="I171" s="98"/>
    </row>
    <row r="172" spans="2:9" x14ac:dyDescent="0.2">
      <c r="B172" s="19" t="s">
        <v>118</v>
      </c>
      <c r="C172" s="22" t="s">
        <v>119</v>
      </c>
      <c r="D172" s="23">
        <v>0.7</v>
      </c>
      <c r="E172" s="24"/>
      <c r="F172" s="24"/>
      <c r="G172" s="24"/>
      <c r="H172" s="24"/>
      <c r="I172" s="24"/>
    </row>
    <row r="173" spans="2:9" x14ac:dyDescent="0.2">
      <c r="B173" s="19" t="s">
        <v>120</v>
      </c>
      <c r="C173" s="22" t="s">
        <v>121</v>
      </c>
      <c r="D173" s="23">
        <v>0.6</v>
      </c>
    </row>
    <row r="174" spans="2:9" x14ac:dyDescent="0.2">
      <c r="B174" s="19" t="s">
        <v>122</v>
      </c>
      <c r="C174" s="22" t="s">
        <v>123</v>
      </c>
      <c r="D174" s="23">
        <v>0.5</v>
      </c>
    </row>
    <row r="175" spans="2:9" x14ac:dyDescent="0.2">
      <c r="B175" s="19" t="s">
        <v>124</v>
      </c>
      <c r="C175" s="22" t="s">
        <v>125</v>
      </c>
      <c r="D175" s="23">
        <v>0.4</v>
      </c>
    </row>
    <row r="176" spans="2:9" x14ac:dyDescent="0.2">
      <c r="B176" s="19" t="s">
        <v>126</v>
      </c>
      <c r="C176" s="22" t="s">
        <v>127</v>
      </c>
      <c r="D176" s="23">
        <v>0.3</v>
      </c>
    </row>
    <row r="178" spans="1:10" ht="25.5" x14ac:dyDescent="0.2">
      <c r="B178" s="18" t="s">
        <v>128</v>
      </c>
      <c r="C178" s="18" t="s">
        <v>129</v>
      </c>
      <c r="D178" s="18" t="s">
        <v>130</v>
      </c>
      <c r="E178" s="18" t="s">
        <v>131</v>
      </c>
      <c r="F178" s="18"/>
      <c r="G178" s="18" t="s">
        <v>129</v>
      </c>
      <c r="H178" s="99" t="s">
        <v>132</v>
      </c>
      <c r="I178" s="99"/>
      <c r="J178" s="18"/>
    </row>
    <row r="179" spans="1:10" x14ac:dyDescent="0.2">
      <c r="B179" s="18"/>
      <c r="C179" s="18"/>
      <c r="D179" s="18"/>
      <c r="E179" s="18"/>
      <c r="F179" s="18"/>
      <c r="G179" s="18"/>
      <c r="H179" s="18"/>
      <c r="I179" s="18"/>
      <c r="J179" s="18"/>
    </row>
    <row r="180" spans="1:10" x14ac:dyDescent="0.2">
      <c r="B180" s="20" t="s">
        <v>133</v>
      </c>
      <c r="C180" s="20" t="s">
        <v>134</v>
      </c>
      <c r="D180" s="21">
        <v>0.85</v>
      </c>
      <c r="E180" s="20" t="s">
        <v>135</v>
      </c>
      <c r="F180" s="20"/>
      <c r="G180" s="20" t="s">
        <v>136</v>
      </c>
      <c r="H180" s="21">
        <v>1</v>
      </c>
      <c r="I180" s="21"/>
    </row>
    <row r="181" spans="1:10" x14ac:dyDescent="0.2">
      <c r="B181" s="20" t="s">
        <v>137</v>
      </c>
      <c r="C181" s="20" t="s">
        <v>138</v>
      </c>
      <c r="D181" s="21">
        <v>1</v>
      </c>
      <c r="E181" s="20" t="s">
        <v>139</v>
      </c>
      <c r="F181" s="20"/>
      <c r="G181" s="20" t="s">
        <v>140</v>
      </c>
      <c r="H181" s="21">
        <v>0.9</v>
      </c>
      <c r="I181" s="21"/>
    </row>
    <row r="182" spans="1:10" x14ac:dyDescent="0.2">
      <c r="B182" s="20" t="s">
        <v>141</v>
      </c>
      <c r="C182" s="20" t="s">
        <v>142</v>
      </c>
      <c r="D182" s="21">
        <v>1.1499999999999999</v>
      </c>
      <c r="E182" s="20" t="s">
        <v>143</v>
      </c>
      <c r="F182" s="20"/>
      <c r="G182" s="20" t="s">
        <v>144</v>
      </c>
      <c r="H182" s="21">
        <v>0.9</v>
      </c>
      <c r="I182" s="21"/>
    </row>
    <row r="183" spans="1:10" x14ac:dyDescent="0.2">
      <c r="B183" s="20" t="s">
        <v>145</v>
      </c>
      <c r="C183" s="20" t="s">
        <v>146</v>
      </c>
      <c r="D183" s="21">
        <v>1.25</v>
      </c>
      <c r="E183" s="20" t="s">
        <v>147</v>
      </c>
      <c r="F183" s="20"/>
      <c r="G183" s="20" t="s">
        <v>148</v>
      </c>
      <c r="H183" s="21">
        <v>0.8</v>
      </c>
      <c r="I183" s="21"/>
    </row>
    <row r="184" spans="1:10" x14ac:dyDescent="0.2">
      <c r="B184" s="20" t="s">
        <v>149</v>
      </c>
      <c r="C184" s="20" t="s">
        <v>150</v>
      </c>
      <c r="D184" s="21">
        <v>1.35</v>
      </c>
      <c r="E184" s="20"/>
      <c r="F184" s="20"/>
      <c r="G184" s="20"/>
      <c r="H184" s="20"/>
      <c r="I184" s="20"/>
    </row>
    <row r="191" spans="1:10" x14ac:dyDescent="0.2">
      <c r="A191" s="1"/>
      <c r="B191" s="103" t="s">
        <v>151</v>
      </c>
      <c r="C191" s="103"/>
      <c r="D191" s="103"/>
      <c r="E191" s="103"/>
      <c r="F191" s="103"/>
      <c r="G191" s="103"/>
      <c r="H191" s="103"/>
      <c r="I191" s="42"/>
      <c r="J191" s="1"/>
    </row>
    <row r="193" spans="1:10" x14ac:dyDescent="0.2">
      <c r="B193" s="2" t="s">
        <v>152</v>
      </c>
    </row>
    <row r="194" spans="1:10" ht="15.75" customHeight="1" x14ac:dyDescent="0.2">
      <c r="C194" s="15">
        <v>1</v>
      </c>
      <c r="D194" s="15">
        <v>2</v>
      </c>
      <c r="E194" s="15">
        <v>3</v>
      </c>
      <c r="F194" s="100">
        <v>4</v>
      </c>
      <c r="G194" s="100"/>
      <c r="H194" s="100">
        <v>5</v>
      </c>
      <c r="I194" s="100"/>
    </row>
    <row r="196" spans="1:10" x14ac:dyDescent="0.2">
      <c r="C196" s="101" t="s">
        <v>153</v>
      </c>
      <c r="D196" s="101"/>
      <c r="E196" s="101"/>
      <c r="F196" s="101"/>
      <c r="G196" s="101"/>
      <c r="H196" s="101"/>
      <c r="I196" s="101"/>
    </row>
    <row r="197" spans="1:10" x14ac:dyDescent="0.2">
      <c r="C197" s="101"/>
      <c r="D197" s="101"/>
      <c r="E197" s="101"/>
      <c r="F197" s="101"/>
      <c r="G197" s="101"/>
      <c r="H197" s="101"/>
      <c r="I197" s="101"/>
    </row>
    <row r="202" spans="1:10" x14ac:dyDescent="0.2">
      <c r="A202" s="1"/>
      <c r="B202" s="103" t="s">
        <v>154</v>
      </c>
      <c r="C202" s="103"/>
      <c r="D202" s="103"/>
      <c r="E202" s="103"/>
      <c r="F202" s="103"/>
      <c r="G202" s="103"/>
      <c r="H202" s="103"/>
      <c r="I202" s="42"/>
      <c r="J202" s="1"/>
    </row>
    <row r="204" spans="1:10" x14ac:dyDescent="0.2">
      <c r="B204" s="2" t="s">
        <v>155</v>
      </c>
    </row>
    <row r="205" spans="1:10" ht="15.75" customHeight="1" x14ac:dyDescent="0.2">
      <c r="B205" s="15" t="s">
        <v>156</v>
      </c>
      <c r="C205" s="15">
        <v>1</v>
      </c>
      <c r="D205" s="15">
        <v>2</v>
      </c>
      <c r="E205" s="15">
        <v>3</v>
      </c>
      <c r="F205" s="100">
        <v>4</v>
      </c>
      <c r="G205" s="100"/>
      <c r="H205" s="100">
        <v>5</v>
      </c>
      <c r="I205" s="100"/>
    </row>
    <row r="206" spans="1:10" x14ac:dyDescent="0.2">
      <c r="B206" s="2" t="s">
        <v>157</v>
      </c>
    </row>
    <row r="207" spans="1:10" x14ac:dyDescent="0.2">
      <c r="B207" s="2" t="s">
        <v>89</v>
      </c>
    </row>
    <row r="208" spans="1:10" x14ac:dyDescent="0.2">
      <c r="B208" s="2" t="s">
        <v>93</v>
      </c>
    </row>
    <row r="209" spans="1:10" x14ac:dyDescent="0.2">
      <c r="B209" s="2" t="s">
        <v>97</v>
      </c>
    </row>
    <row r="210" spans="1:10" x14ac:dyDescent="0.2">
      <c r="B210" s="2" t="s">
        <v>91</v>
      </c>
    </row>
    <row r="211" spans="1:10" x14ac:dyDescent="0.2">
      <c r="B211" s="2" t="s">
        <v>131</v>
      </c>
    </row>
    <row r="212" spans="1:10" x14ac:dyDescent="0.2">
      <c r="B212" s="2" t="s">
        <v>103</v>
      </c>
    </row>
    <row r="213" spans="1:10" x14ac:dyDescent="0.2">
      <c r="B213" s="2" t="s">
        <v>100</v>
      </c>
    </row>
    <row r="214" spans="1:10" x14ac:dyDescent="0.2">
      <c r="B214" s="2" t="s">
        <v>128</v>
      </c>
    </row>
    <row r="215" spans="1:10" ht="33.75" customHeight="1" x14ac:dyDescent="0.2">
      <c r="A215" s="104" t="s">
        <v>158</v>
      </c>
      <c r="B215" s="104"/>
      <c r="C215" s="25">
        <v>0</v>
      </c>
      <c r="D215" s="25">
        <v>0</v>
      </c>
      <c r="E215" s="25">
        <v>0</v>
      </c>
      <c r="F215" s="97">
        <v>0</v>
      </c>
      <c r="G215" s="97"/>
      <c r="H215" s="97">
        <v>0</v>
      </c>
      <c r="I215" s="97"/>
    </row>
    <row r="216" spans="1:10" ht="35.25" customHeight="1" x14ac:dyDescent="0.2">
      <c r="A216" s="104" t="s">
        <v>159</v>
      </c>
      <c r="B216" s="104"/>
      <c r="C216" s="25">
        <v>0</v>
      </c>
      <c r="D216" s="25">
        <v>0</v>
      </c>
      <c r="E216" s="25">
        <v>0</v>
      </c>
      <c r="F216" s="97">
        <v>0</v>
      </c>
      <c r="G216" s="97"/>
      <c r="H216" s="97">
        <v>0</v>
      </c>
      <c r="I216" s="97"/>
    </row>
    <row r="218" spans="1:10" x14ac:dyDescent="0.2">
      <c r="B218" s="24" t="s">
        <v>160</v>
      </c>
      <c r="C218" s="25">
        <v>0</v>
      </c>
      <c r="G218" s="19" t="s">
        <v>161</v>
      </c>
      <c r="J218" s="2" t="s">
        <v>162</v>
      </c>
    </row>
    <row r="220" spans="1:10" x14ac:dyDescent="0.2">
      <c r="B220" s="24" t="s">
        <v>163</v>
      </c>
      <c r="C220" s="26">
        <v>1</v>
      </c>
      <c r="E220" s="19" t="s">
        <v>164</v>
      </c>
      <c r="F220" s="19"/>
      <c r="G220" s="105" t="s">
        <v>153</v>
      </c>
      <c r="H220" s="105"/>
      <c r="I220" s="45"/>
    </row>
    <row r="234" spans="1:10" ht="15.75" customHeight="1" x14ac:dyDescent="0.2">
      <c r="A234" s="106" t="s">
        <v>165</v>
      </c>
      <c r="B234" s="106"/>
      <c r="C234" s="106"/>
      <c r="D234" s="106"/>
      <c r="E234" s="106"/>
      <c r="F234" s="106"/>
      <c r="G234" s="106"/>
      <c r="H234" s="106"/>
      <c r="I234" s="106"/>
      <c r="J234" s="106"/>
    </row>
    <row r="235" spans="1:10" x14ac:dyDescent="0.2">
      <c r="B235" s="27"/>
      <c r="C235" s="27"/>
      <c r="D235" s="27"/>
      <c r="E235" s="27"/>
      <c r="F235" s="27"/>
      <c r="G235" s="27"/>
      <c r="H235" s="27"/>
      <c r="I235" s="27"/>
    </row>
    <row r="236" spans="1:10" x14ac:dyDescent="0.2">
      <c r="B236" s="28" t="s">
        <v>155</v>
      </c>
    </row>
    <row r="237" spans="1:10" x14ac:dyDescent="0.2">
      <c r="B237" s="2" t="s">
        <v>166</v>
      </c>
      <c r="C237" s="2" t="s">
        <v>167</v>
      </c>
      <c r="D237" s="2" t="s">
        <v>168</v>
      </c>
      <c r="E237" s="2" t="s">
        <v>169</v>
      </c>
      <c r="I237" s="2" t="s">
        <v>170</v>
      </c>
    </row>
    <row r="238" spans="1:10" ht="15.75" customHeight="1" x14ac:dyDescent="0.2">
      <c r="B238" s="2" t="s">
        <v>171</v>
      </c>
      <c r="C238" s="12">
        <v>8055</v>
      </c>
      <c r="D238" s="12">
        <v>1</v>
      </c>
      <c r="E238" s="75">
        <v>4000</v>
      </c>
      <c r="F238" s="29"/>
      <c r="I238" s="91">
        <f>+E238*D238*C238</f>
        <v>32220000</v>
      </c>
      <c r="J238" s="91"/>
    </row>
    <row r="240" spans="1:10" x14ac:dyDescent="0.2">
      <c r="D240" s="2" t="s">
        <v>164</v>
      </c>
      <c r="H240" s="80"/>
      <c r="I240" s="90">
        <f>+I238</f>
        <v>32220000</v>
      </c>
      <c r="J240" s="90"/>
    </row>
    <row r="242" spans="1:15" x14ac:dyDescent="0.2">
      <c r="B242" s="28" t="s">
        <v>265</v>
      </c>
    </row>
    <row r="243" spans="1:15" x14ac:dyDescent="0.2">
      <c r="B243" s="2" t="s">
        <v>166</v>
      </c>
      <c r="C243" s="2" t="s">
        <v>167</v>
      </c>
      <c r="D243" s="2" t="s">
        <v>169</v>
      </c>
      <c r="E243" s="2" t="s">
        <v>172</v>
      </c>
      <c r="F243" s="2" t="s">
        <v>221</v>
      </c>
      <c r="G243" s="2" t="s">
        <v>222</v>
      </c>
      <c r="H243" s="2" t="s">
        <v>223</v>
      </c>
      <c r="I243" s="2" t="s">
        <v>224</v>
      </c>
      <c r="J243" s="2" t="s">
        <v>225</v>
      </c>
      <c r="K243" s="2" t="s">
        <v>175</v>
      </c>
      <c r="L243" s="2" t="s">
        <v>176</v>
      </c>
    </row>
    <row r="244" spans="1:15" ht="15.75" customHeight="1" x14ac:dyDescent="0.2">
      <c r="A244" s="94" t="s">
        <v>266</v>
      </c>
      <c r="B244" s="94"/>
      <c r="C244" s="65">
        <v>6975.94</v>
      </c>
      <c r="D244" s="60">
        <v>10743.55</v>
      </c>
      <c r="E244" s="60">
        <f>+D244*C244</f>
        <v>74946360.186999992</v>
      </c>
      <c r="F244" s="61">
        <v>0.89700000000000002</v>
      </c>
      <c r="G244" s="61">
        <v>0.98</v>
      </c>
      <c r="H244" s="61">
        <v>1.125</v>
      </c>
      <c r="I244" s="63">
        <f>+H244*G244*F244</f>
        <v>0.98894250000000006</v>
      </c>
      <c r="J244" s="64">
        <f>+E244*I244</f>
        <v>74117640.80923225</v>
      </c>
    </row>
    <row r="245" spans="1:15" ht="15.75" customHeight="1" x14ac:dyDescent="0.2">
      <c r="A245" s="94" t="s">
        <v>41</v>
      </c>
      <c r="B245" s="94"/>
      <c r="C245" s="65">
        <v>150</v>
      </c>
      <c r="D245" s="60">
        <v>12939.93</v>
      </c>
      <c r="E245" s="60">
        <f>+D245*C245</f>
        <v>1940989.5</v>
      </c>
      <c r="F245" s="61">
        <v>0.89700000000000002</v>
      </c>
      <c r="G245" s="61">
        <v>0.98</v>
      </c>
      <c r="H245" s="61">
        <v>1.125</v>
      </c>
      <c r="I245" s="63">
        <f>+H245*G245*F245</f>
        <v>0.98894250000000006</v>
      </c>
      <c r="J245" s="64">
        <f>+E245*I245</f>
        <v>1919527.00860375</v>
      </c>
    </row>
    <row r="246" spans="1:15" ht="15.75" customHeight="1" x14ac:dyDescent="0.2">
      <c r="A246" s="94" t="s">
        <v>267</v>
      </c>
      <c r="B246" s="94"/>
      <c r="C246" s="65">
        <v>908.31</v>
      </c>
      <c r="D246" s="60">
        <v>2934.86</v>
      </c>
      <c r="E246" s="60">
        <f>+D246*C246</f>
        <v>2665762.6866000001</v>
      </c>
      <c r="F246" s="61">
        <v>0.89700000000000002</v>
      </c>
      <c r="G246" s="61">
        <v>0.98</v>
      </c>
      <c r="H246" s="61">
        <v>1.125</v>
      </c>
      <c r="I246" s="63">
        <f>+H246*G246*F246</f>
        <v>0.98894250000000006</v>
      </c>
      <c r="J246" s="64">
        <f>+E246*I246</f>
        <v>2636286.0156929209</v>
      </c>
    </row>
    <row r="247" spans="1:15" ht="15.75" customHeight="1" x14ac:dyDescent="0.2">
      <c r="A247" s="89" t="s">
        <v>268</v>
      </c>
      <c r="B247" s="89"/>
      <c r="C247" s="65">
        <v>10</v>
      </c>
      <c r="D247" s="60">
        <v>8038.78</v>
      </c>
      <c r="E247" s="60">
        <f>+D247*C247</f>
        <v>80387.8</v>
      </c>
      <c r="F247" s="61">
        <v>0.89700000000000002</v>
      </c>
      <c r="G247" s="61">
        <v>0.98</v>
      </c>
      <c r="H247" s="61">
        <v>1.125</v>
      </c>
      <c r="I247" s="63">
        <f>+H247*G247*F247</f>
        <v>0.98894250000000006</v>
      </c>
      <c r="J247" s="64">
        <f>+E247*I247</f>
        <v>79498.911901500003</v>
      </c>
    </row>
    <row r="248" spans="1:15" x14ac:dyDescent="0.2">
      <c r="A248" s="79"/>
      <c r="B248" s="79"/>
      <c r="C248" s="5"/>
      <c r="E248" s="122" t="s">
        <v>177</v>
      </c>
      <c r="F248" s="122"/>
      <c r="G248" s="122"/>
      <c r="H248" s="122"/>
      <c r="I248" s="122"/>
      <c r="J248" s="60">
        <f>+SUM(J244:J247)</f>
        <v>78752952.745430425</v>
      </c>
    </row>
    <row r="249" spans="1:15" x14ac:dyDescent="0.2">
      <c r="A249" s="44"/>
      <c r="B249" s="44"/>
    </row>
    <row r="250" spans="1:15" x14ac:dyDescent="0.2">
      <c r="B250" s="28" t="s">
        <v>226</v>
      </c>
    </row>
    <row r="251" spans="1:15" x14ac:dyDescent="0.2">
      <c r="B251" s="2" t="s">
        <v>166</v>
      </c>
      <c r="C251" s="2" t="s">
        <v>167</v>
      </c>
      <c r="D251" s="2" t="s">
        <v>169</v>
      </c>
      <c r="E251" s="2" t="s">
        <v>172</v>
      </c>
      <c r="F251" s="2" t="s">
        <v>221</v>
      </c>
      <c r="G251" s="2" t="s">
        <v>222</v>
      </c>
      <c r="H251" s="2" t="s">
        <v>223</v>
      </c>
      <c r="I251" s="2" t="s">
        <v>224</v>
      </c>
      <c r="J251" s="2" t="s">
        <v>225</v>
      </c>
      <c r="K251" s="15" t="s">
        <v>173</v>
      </c>
      <c r="L251" s="2" t="s">
        <v>95</v>
      </c>
      <c r="M251" s="2" t="s">
        <v>174</v>
      </c>
      <c r="N251" s="2" t="s">
        <v>175</v>
      </c>
      <c r="O251" s="2" t="s">
        <v>176</v>
      </c>
    </row>
    <row r="252" spans="1:15" ht="15" customHeight="1" x14ac:dyDescent="0.2">
      <c r="B252" s="66" t="s">
        <v>269</v>
      </c>
      <c r="C252" s="62">
        <v>1</v>
      </c>
      <c r="D252" s="60">
        <v>2000000</v>
      </c>
      <c r="E252" s="60">
        <f>+D252*C252</f>
        <v>2000000</v>
      </c>
      <c r="F252" s="61">
        <v>0.89700000000000002</v>
      </c>
      <c r="G252" s="61">
        <v>0.98</v>
      </c>
      <c r="H252" s="61">
        <v>1.125</v>
      </c>
      <c r="I252" s="63">
        <f>+H252*G252*F252</f>
        <v>0.98894250000000006</v>
      </c>
      <c r="J252" s="64">
        <f>+E252*I252</f>
        <v>1977885</v>
      </c>
    </row>
    <row r="253" spans="1:15" ht="15" customHeight="1" x14ac:dyDescent="0.2">
      <c r="B253" s="66" t="s">
        <v>270</v>
      </c>
      <c r="C253" s="62">
        <v>1</v>
      </c>
      <c r="D253" s="60">
        <v>155000</v>
      </c>
      <c r="E253" s="60">
        <f t="shared" ref="E253:E254" si="0">+D253*C253</f>
        <v>155000</v>
      </c>
      <c r="F253" s="61">
        <v>0.89700000000000002</v>
      </c>
      <c r="G253" s="61">
        <v>0.98</v>
      </c>
      <c r="H253" s="61">
        <v>1.125</v>
      </c>
      <c r="I253" s="63">
        <f t="shared" ref="I253:I254" si="1">+H253*G253*F253</f>
        <v>0.98894250000000006</v>
      </c>
      <c r="J253" s="64">
        <f t="shared" ref="J253:J254" si="2">+E253*I253</f>
        <v>153286.08750000002</v>
      </c>
    </row>
    <row r="254" spans="1:15" ht="15" customHeight="1" x14ac:dyDescent="0.2">
      <c r="B254" s="66" t="s">
        <v>271</v>
      </c>
      <c r="C254" s="62">
        <v>1</v>
      </c>
      <c r="D254" s="60">
        <v>495000</v>
      </c>
      <c r="E254" s="60">
        <f t="shared" si="0"/>
        <v>495000</v>
      </c>
      <c r="F254" s="61">
        <v>0.89700000000000002</v>
      </c>
      <c r="G254" s="61">
        <v>0.98</v>
      </c>
      <c r="H254" s="61">
        <v>1.125</v>
      </c>
      <c r="I254" s="63">
        <f t="shared" si="1"/>
        <v>0.98894250000000006</v>
      </c>
      <c r="J254" s="64">
        <f t="shared" si="2"/>
        <v>489526.53750000003</v>
      </c>
    </row>
    <row r="255" spans="1:15" x14ac:dyDescent="0.2">
      <c r="B255" s="31"/>
      <c r="C255" s="21"/>
      <c r="D255" s="32"/>
      <c r="E255" s="122" t="s">
        <v>177</v>
      </c>
      <c r="F255" s="122"/>
      <c r="G255" s="122"/>
      <c r="H255" s="122"/>
      <c r="I255" s="122"/>
      <c r="J255" s="60">
        <f>+SUM(J252:J254)</f>
        <v>2620697.625</v>
      </c>
    </row>
    <row r="256" spans="1:15" x14ac:dyDescent="0.2">
      <c r="B256" s="31"/>
      <c r="C256" s="21"/>
      <c r="D256" s="32"/>
      <c r="E256" s="67"/>
      <c r="F256" s="67"/>
      <c r="G256" s="33"/>
    </row>
    <row r="257" spans="1:10" x14ac:dyDescent="0.2">
      <c r="B257" s="31"/>
      <c r="C257" s="21"/>
      <c r="D257" s="32"/>
      <c r="E257" s="68"/>
      <c r="F257" s="68"/>
      <c r="G257" s="33"/>
    </row>
    <row r="258" spans="1:10" ht="15.75" customHeight="1" x14ac:dyDescent="0.2">
      <c r="B258" s="92" t="s">
        <v>272</v>
      </c>
      <c r="C258" s="92"/>
      <c r="D258" s="92"/>
      <c r="E258" s="92"/>
      <c r="F258" s="93">
        <f>+SUM(I240,J248,J255)</f>
        <v>113593650.37043042</v>
      </c>
      <c r="G258" s="93"/>
      <c r="H258" s="93"/>
      <c r="I258" s="93"/>
      <c r="J258" s="36"/>
    </row>
    <row r="259" spans="1:10" x14ac:dyDescent="0.2">
      <c r="I259" s="36"/>
    </row>
    <row r="260" spans="1:10" x14ac:dyDescent="0.2">
      <c r="A260" s="37"/>
      <c r="B260" s="2" t="s">
        <v>178</v>
      </c>
      <c r="C260" s="34"/>
      <c r="D260" s="35"/>
      <c r="G260" s="34"/>
      <c r="H260" s="36"/>
      <c r="I260" s="36"/>
    </row>
    <row r="261" spans="1:10" x14ac:dyDescent="0.2">
      <c r="C261" s="34"/>
      <c r="D261" s="35"/>
      <c r="G261" s="34"/>
      <c r="H261" s="36"/>
      <c r="I261" s="36"/>
    </row>
    <row r="263" spans="1:10" ht="15" customHeight="1" x14ac:dyDescent="0.2">
      <c r="A263" s="84" t="s">
        <v>179</v>
      </c>
      <c r="B263" s="84"/>
      <c r="C263" s="84"/>
      <c r="D263" s="84"/>
      <c r="E263" s="84"/>
      <c r="F263" s="84"/>
      <c r="G263" s="84"/>
      <c r="H263" s="84"/>
      <c r="I263" s="84"/>
      <c r="J263" s="84"/>
    </row>
    <row r="265" spans="1:10" x14ac:dyDescent="0.2">
      <c r="B265" s="2" t="s">
        <v>180</v>
      </c>
    </row>
    <row r="267" spans="1:10" x14ac:dyDescent="0.2">
      <c r="E267" s="7" t="s">
        <v>181</v>
      </c>
      <c r="F267" s="7"/>
      <c r="G267" s="105" t="s">
        <v>153</v>
      </c>
      <c r="H267" s="105"/>
      <c r="I267" s="45"/>
    </row>
    <row r="270" spans="1:10" x14ac:dyDescent="0.2">
      <c r="A270" s="1"/>
      <c r="B270" s="84" t="s">
        <v>182</v>
      </c>
      <c r="C270" s="84"/>
      <c r="D270" s="84"/>
      <c r="E270" s="84"/>
      <c r="F270" s="84"/>
      <c r="G270" s="84"/>
      <c r="H270" s="84"/>
      <c r="I270" s="43"/>
      <c r="J270" s="1"/>
    </row>
    <row r="272" spans="1:10" x14ac:dyDescent="0.2">
      <c r="B272" s="24" t="s">
        <v>183</v>
      </c>
      <c r="H272" s="30" t="s">
        <v>153</v>
      </c>
      <c r="I272" s="30"/>
    </row>
    <row r="274" spans="1:10" x14ac:dyDescent="0.2">
      <c r="B274" s="24" t="s">
        <v>184</v>
      </c>
      <c r="H274" s="107">
        <f>+F258</f>
        <v>113593650.37043042</v>
      </c>
      <c r="I274" s="108"/>
      <c r="J274" s="108"/>
    </row>
    <row r="276" spans="1:10" x14ac:dyDescent="0.2">
      <c r="B276" s="24" t="s">
        <v>185</v>
      </c>
      <c r="H276" s="30" t="s">
        <v>153</v>
      </c>
      <c r="I276" s="30"/>
    </row>
    <row r="277" spans="1:10" x14ac:dyDescent="0.2">
      <c r="B277" s="24"/>
      <c r="H277" s="30"/>
      <c r="I277" s="30"/>
    </row>
    <row r="280" spans="1:10" x14ac:dyDescent="0.2">
      <c r="A280" s="1"/>
      <c r="B280" s="84" t="s">
        <v>186</v>
      </c>
      <c r="C280" s="84"/>
      <c r="D280" s="84"/>
      <c r="E280" s="84"/>
      <c r="F280" s="84"/>
      <c r="G280" s="84"/>
      <c r="H280" s="84"/>
      <c r="I280" s="43"/>
      <c r="J280" s="1"/>
    </row>
    <row r="282" spans="1:10" x14ac:dyDescent="0.2">
      <c r="B282" s="2" t="s">
        <v>187</v>
      </c>
    </row>
    <row r="283" spans="1:10" ht="15" customHeight="1" x14ac:dyDescent="0.2">
      <c r="B283" s="85" t="s">
        <v>188</v>
      </c>
      <c r="C283" s="85"/>
      <c r="D283" s="85"/>
      <c r="E283" s="85"/>
      <c r="F283" s="85"/>
      <c r="G283" s="85"/>
      <c r="H283" s="85"/>
      <c r="I283" s="85"/>
    </row>
    <row r="284" spans="1:10" ht="15" customHeight="1" x14ac:dyDescent="0.2">
      <c r="B284" s="85"/>
      <c r="C284" s="85"/>
      <c r="D284" s="85"/>
      <c r="E284" s="85"/>
      <c r="F284" s="85"/>
      <c r="G284" s="85"/>
      <c r="H284" s="85"/>
      <c r="I284" s="85"/>
    </row>
    <row r="285" spans="1:10" ht="15" customHeight="1" x14ac:dyDescent="0.2">
      <c r="B285" s="85"/>
      <c r="C285" s="85"/>
      <c r="D285" s="85"/>
      <c r="E285" s="85"/>
      <c r="F285" s="85"/>
      <c r="G285" s="85"/>
      <c r="H285" s="85"/>
      <c r="I285" s="85"/>
    </row>
    <row r="286" spans="1:10" ht="15" customHeight="1" x14ac:dyDescent="0.2">
      <c r="B286" s="85"/>
      <c r="C286" s="85"/>
      <c r="D286" s="85"/>
      <c r="E286" s="85"/>
      <c r="F286" s="85"/>
      <c r="G286" s="85"/>
      <c r="H286" s="85"/>
      <c r="I286" s="85"/>
    </row>
    <row r="287" spans="1:10" ht="15" customHeight="1" x14ac:dyDescent="0.2">
      <c r="B287" s="85"/>
      <c r="C287" s="85"/>
      <c r="D287" s="85"/>
      <c r="E287" s="85"/>
      <c r="F287" s="85"/>
      <c r="G287" s="85"/>
      <c r="H287" s="85"/>
      <c r="I287" s="85"/>
    </row>
    <row r="288" spans="1:10" ht="15" customHeight="1" x14ac:dyDescent="0.2">
      <c r="B288" s="85"/>
      <c r="C288" s="85"/>
      <c r="D288" s="85"/>
      <c r="E288" s="85"/>
      <c r="F288" s="85"/>
      <c r="G288" s="85"/>
      <c r="H288" s="85"/>
      <c r="I288" s="85"/>
    </row>
    <row r="289" spans="1:10" ht="15" customHeight="1" x14ac:dyDescent="0.2">
      <c r="B289" s="85"/>
      <c r="C289" s="85"/>
      <c r="D289" s="85"/>
      <c r="E289" s="85"/>
      <c r="F289" s="85"/>
      <c r="G289" s="85"/>
      <c r="H289" s="85"/>
      <c r="I289" s="85"/>
    </row>
    <row r="290" spans="1:10" ht="15" customHeight="1" x14ac:dyDescent="0.2">
      <c r="B290" s="85"/>
      <c r="C290" s="85"/>
      <c r="D290" s="85"/>
      <c r="E290" s="85"/>
      <c r="F290" s="85"/>
      <c r="G290" s="85"/>
      <c r="H290" s="85"/>
      <c r="I290" s="85"/>
    </row>
    <row r="291" spans="1:10" x14ac:dyDescent="0.2">
      <c r="B291" s="85"/>
      <c r="C291" s="85"/>
      <c r="D291" s="85"/>
      <c r="E291" s="85"/>
      <c r="F291" s="85"/>
      <c r="G291" s="85"/>
      <c r="H291" s="85"/>
      <c r="I291" s="85"/>
    </row>
    <row r="292" spans="1:10" x14ac:dyDescent="0.2">
      <c r="B292" s="81"/>
      <c r="C292" s="81"/>
      <c r="D292" s="81"/>
      <c r="E292" s="81"/>
      <c r="F292" s="81"/>
      <c r="G292" s="81"/>
      <c r="H292" s="81"/>
      <c r="I292" s="81"/>
    </row>
    <row r="293" spans="1:10" x14ac:dyDescent="0.2">
      <c r="B293" s="81"/>
      <c r="C293" s="81"/>
      <c r="D293" s="81"/>
      <c r="E293" s="81"/>
      <c r="F293" s="81"/>
      <c r="G293" s="81"/>
      <c r="H293" s="81"/>
      <c r="I293" s="81"/>
    </row>
    <row r="294" spans="1:10" x14ac:dyDescent="0.2">
      <c r="B294" s="81"/>
      <c r="C294" s="81"/>
      <c r="D294" s="81"/>
      <c r="E294" s="81"/>
      <c r="F294" s="81"/>
      <c r="G294" s="81"/>
      <c r="H294" s="81"/>
      <c r="I294" s="81"/>
    </row>
    <row r="295" spans="1:10" x14ac:dyDescent="0.2">
      <c r="B295" s="81"/>
      <c r="C295" s="81"/>
      <c r="D295" s="81"/>
      <c r="E295" s="81"/>
      <c r="F295" s="81"/>
      <c r="G295" s="81"/>
      <c r="H295" s="81"/>
      <c r="I295" s="81"/>
    </row>
    <row r="297" spans="1:10" x14ac:dyDescent="0.2">
      <c r="A297" s="1"/>
      <c r="B297" s="84" t="s">
        <v>189</v>
      </c>
      <c r="C297" s="84"/>
      <c r="D297" s="84"/>
      <c r="E297" s="84"/>
      <c r="F297" s="84"/>
      <c r="G297" s="84"/>
      <c r="H297" s="84"/>
      <c r="I297" s="43"/>
      <c r="J297" s="1"/>
    </row>
    <row r="304" spans="1:10" x14ac:dyDescent="0.2">
      <c r="B304" s="87" t="s">
        <v>276</v>
      </c>
      <c r="C304" s="87"/>
      <c r="D304" s="87"/>
      <c r="E304" s="87"/>
      <c r="F304" s="88">
        <f>+I238</f>
        <v>32220000</v>
      </c>
      <c r="G304" s="86"/>
      <c r="H304" s="86"/>
      <c r="I304" s="86"/>
    </row>
    <row r="306" spans="2:10" x14ac:dyDescent="0.2">
      <c r="B306" s="87" t="s">
        <v>275</v>
      </c>
      <c r="C306" s="87"/>
      <c r="D306" s="87"/>
      <c r="E306" s="87"/>
      <c r="F306" s="88">
        <f>+J248</f>
        <v>78752952.745430425</v>
      </c>
      <c r="G306" s="86"/>
      <c r="H306" s="86"/>
      <c r="I306" s="86"/>
    </row>
    <row r="307" spans="2:10" x14ac:dyDescent="0.2">
      <c r="D307" s="38"/>
      <c r="G307" s="82"/>
      <c r="H307" s="82"/>
      <c r="I307" s="82"/>
    </row>
    <row r="308" spans="2:10" x14ac:dyDescent="0.2">
      <c r="B308" s="87" t="s">
        <v>274</v>
      </c>
      <c r="C308" s="87"/>
      <c r="D308" s="87"/>
      <c r="E308" s="87"/>
      <c r="F308" s="88">
        <f>+J255</f>
        <v>2620697.625</v>
      </c>
      <c r="G308" s="86"/>
      <c r="H308" s="86"/>
      <c r="I308" s="86"/>
    </row>
    <row r="309" spans="2:10" x14ac:dyDescent="0.2">
      <c r="J309" s="83"/>
    </row>
    <row r="310" spans="2:10" x14ac:dyDescent="0.2">
      <c r="B310" s="87" t="s">
        <v>273</v>
      </c>
      <c r="C310" s="87"/>
      <c r="D310" s="87"/>
      <c r="E310" s="87"/>
      <c r="F310" s="86">
        <f>+H274</f>
        <v>113593650.37043042</v>
      </c>
      <c r="G310" s="86"/>
      <c r="H310" s="86"/>
      <c r="I310" s="86"/>
    </row>
    <row r="316" spans="2:10" x14ac:dyDescent="0.2">
      <c r="E316" s="39" t="s">
        <v>4</v>
      </c>
    </row>
    <row r="317" spans="2:10" x14ac:dyDescent="0.2">
      <c r="E317" s="39" t="s">
        <v>190</v>
      </c>
    </row>
    <row r="318" spans="2:10" x14ac:dyDescent="0.2">
      <c r="E318" s="39" t="s">
        <v>191</v>
      </c>
    </row>
    <row r="319" spans="2:10" x14ac:dyDescent="0.2">
      <c r="E319" s="39" t="s">
        <v>192</v>
      </c>
    </row>
    <row r="320" spans="2:10" x14ac:dyDescent="0.2">
      <c r="E320" s="39" t="s">
        <v>193</v>
      </c>
    </row>
    <row r="321" spans="1:14" x14ac:dyDescent="0.2">
      <c r="D321" s="39"/>
    </row>
    <row r="322" spans="1:14" x14ac:dyDescent="0.2">
      <c r="D322" s="39"/>
    </row>
    <row r="326" spans="1:14" x14ac:dyDescent="0.2">
      <c r="A326" s="1"/>
      <c r="B326" s="103" t="s">
        <v>194</v>
      </c>
      <c r="C326" s="103"/>
      <c r="D326" s="103"/>
      <c r="E326" s="103"/>
      <c r="F326" s="103"/>
      <c r="G326" s="103"/>
      <c r="H326" s="103"/>
      <c r="I326" s="42"/>
      <c r="J326" s="1"/>
    </row>
    <row r="328" spans="1:14" x14ac:dyDescent="0.2">
      <c r="H328" s="2" t="s">
        <v>195</v>
      </c>
    </row>
    <row r="333" spans="1:14" x14ac:dyDescent="0.2">
      <c r="N333" s="2" t="s">
        <v>196</v>
      </c>
    </row>
    <row r="334" spans="1:14" x14ac:dyDescent="0.2">
      <c r="N334" s="2" t="s">
        <v>197</v>
      </c>
    </row>
    <row r="372" spans="1:10" x14ac:dyDescent="0.2">
      <c r="A372" s="1"/>
      <c r="B372" s="103" t="s">
        <v>198</v>
      </c>
      <c r="C372" s="103"/>
      <c r="D372" s="103"/>
      <c r="E372" s="103"/>
      <c r="F372" s="103"/>
      <c r="G372" s="103"/>
      <c r="H372" s="103"/>
      <c r="I372" s="42"/>
      <c r="J372" s="1"/>
    </row>
  </sheetData>
  <mergeCells count="83">
    <mergeCell ref="B191:H191"/>
    <mergeCell ref="B151:I151"/>
    <mergeCell ref="B153:I153"/>
    <mergeCell ref="B155:I155"/>
    <mergeCell ref="B159:I159"/>
    <mergeCell ref="G164:I164"/>
    <mergeCell ref="B84:H84"/>
    <mergeCell ref="B3:H3"/>
    <mergeCell ref="A20:J21"/>
    <mergeCell ref="B5:I15"/>
    <mergeCell ref="B22:I23"/>
    <mergeCell ref="B24:I24"/>
    <mergeCell ref="B30:I30"/>
    <mergeCell ref="C33:I33"/>
    <mergeCell ref="B49:I49"/>
    <mergeCell ref="C32:I32"/>
    <mergeCell ref="B40:I40"/>
    <mergeCell ref="C42:G43"/>
    <mergeCell ref="B326:H326"/>
    <mergeCell ref="B372:H372"/>
    <mergeCell ref="B297:H297"/>
    <mergeCell ref="B202:H202"/>
    <mergeCell ref="A215:B215"/>
    <mergeCell ref="A216:B216"/>
    <mergeCell ref="G220:H220"/>
    <mergeCell ref="A234:J234"/>
    <mergeCell ref="G267:H267"/>
    <mergeCell ref="B270:H270"/>
    <mergeCell ref="H274:J274"/>
    <mergeCell ref="B280:H280"/>
    <mergeCell ref="F205:G205"/>
    <mergeCell ref="H205:I205"/>
    <mergeCell ref="E255:I255"/>
    <mergeCell ref="E248:I248"/>
    <mergeCell ref="H170:I170"/>
    <mergeCell ref="B101:I101"/>
    <mergeCell ref="F105:I105"/>
    <mergeCell ref="F106:I106"/>
    <mergeCell ref="C105:D105"/>
    <mergeCell ref="C106:D106"/>
    <mergeCell ref="B124:H124"/>
    <mergeCell ref="B128:C128"/>
    <mergeCell ref="B129:C130"/>
    <mergeCell ref="B137:H137"/>
    <mergeCell ref="D129:D130"/>
    <mergeCell ref="B149:I149"/>
    <mergeCell ref="C163:D163"/>
    <mergeCell ref="C164:D164"/>
    <mergeCell ref="C165:D165"/>
    <mergeCell ref="H87:J87"/>
    <mergeCell ref="I90:J92"/>
    <mergeCell ref="B141:I144"/>
    <mergeCell ref="F215:G215"/>
    <mergeCell ref="F216:G216"/>
    <mergeCell ref="H215:I215"/>
    <mergeCell ref="H216:I216"/>
    <mergeCell ref="H171:I171"/>
    <mergeCell ref="H178:I178"/>
    <mergeCell ref="F194:G194"/>
    <mergeCell ref="H194:I194"/>
    <mergeCell ref="C196:I197"/>
    <mergeCell ref="G163:I163"/>
    <mergeCell ref="G165:I165"/>
    <mergeCell ref="H167:I167"/>
    <mergeCell ref="H169:I169"/>
    <mergeCell ref="A247:B247"/>
    <mergeCell ref="I240:J240"/>
    <mergeCell ref="I238:J238"/>
    <mergeCell ref="B258:E258"/>
    <mergeCell ref="F258:I258"/>
    <mergeCell ref="A244:B244"/>
    <mergeCell ref="A245:B245"/>
    <mergeCell ref="A246:B246"/>
    <mergeCell ref="A263:J263"/>
    <mergeCell ref="B283:I291"/>
    <mergeCell ref="F310:I310"/>
    <mergeCell ref="B310:E310"/>
    <mergeCell ref="B308:E308"/>
    <mergeCell ref="B306:E306"/>
    <mergeCell ref="B304:E304"/>
    <mergeCell ref="F308:I308"/>
    <mergeCell ref="F306:I306"/>
    <mergeCell ref="F304:I304"/>
  </mergeCells>
  <phoneticPr fontId="20" type="noConversion"/>
  <pageMargins left="0.59055118110236227" right="0.59055118110236227" top="0.59055118110236227" bottom="0.59055118110236227" header="0.29527559055118113" footer="0.29527559055118113"/>
  <pageSetup orientation="portrait" verticalDpi="0" r:id="rId1"/>
  <headerFooter>
    <oddHeader>&amp;L&amp;G
&amp;R&amp;"Bahnschrift Light,Light Negrita Cursiva"&amp;10Ing. César Humberto Madera Robles
RFC: MARC871025ED0
Ced. Prof. 7719337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F8487-5935-4F78-9357-CC5684111E3C}">
  <dimension ref="B2:F54"/>
  <sheetViews>
    <sheetView view="pageBreakPreview" zoomScaleNormal="100" zoomScaleSheetLayoutView="100" workbookViewId="0">
      <selection activeCell="E57" sqref="E57"/>
    </sheetView>
  </sheetViews>
  <sheetFormatPr baseColWidth="10" defaultRowHeight="15" x14ac:dyDescent="0.25"/>
  <cols>
    <col min="5" max="5" width="14.140625" bestFit="1" customWidth="1"/>
    <col min="6" max="6" width="20.85546875" bestFit="1" customWidth="1"/>
  </cols>
  <sheetData>
    <row r="2" spans="2:6" x14ac:dyDescent="0.25">
      <c r="B2" s="125" t="s">
        <v>214</v>
      </c>
      <c r="C2" s="125"/>
      <c r="D2" s="125"/>
      <c r="E2" s="125"/>
      <c r="F2" s="125"/>
    </row>
    <row r="3" spans="2:6" x14ac:dyDescent="0.25">
      <c r="B3" s="46"/>
      <c r="C3" s="46"/>
      <c r="D3" s="46"/>
      <c r="E3" s="46"/>
      <c r="F3" s="46"/>
    </row>
    <row r="4" spans="2:6" s="49" customFormat="1" x14ac:dyDescent="0.25">
      <c r="B4" s="47" t="s">
        <v>199</v>
      </c>
      <c r="C4" s="47" t="s">
        <v>200</v>
      </c>
      <c r="D4" s="47" t="s">
        <v>201</v>
      </c>
      <c r="E4" s="47" t="s">
        <v>202</v>
      </c>
      <c r="F4" s="48" t="s">
        <v>203</v>
      </c>
    </row>
    <row r="5" spans="2:6" x14ac:dyDescent="0.25">
      <c r="B5" s="46" t="s">
        <v>155</v>
      </c>
      <c r="C5" s="46" t="s">
        <v>204</v>
      </c>
      <c r="D5" s="46">
        <v>183.06</v>
      </c>
      <c r="E5" s="50">
        <v>6000</v>
      </c>
      <c r="F5" s="50">
        <f>+E5*D5</f>
        <v>1098360</v>
      </c>
    </row>
    <row r="7" spans="2:6" x14ac:dyDescent="0.25">
      <c r="B7" t="s">
        <v>205</v>
      </c>
      <c r="D7" s="56" t="s">
        <v>206</v>
      </c>
      <c r="E7" s="52">
        <f>+F5</f>
        <v>1098360</v>
      </c>
    </row>
    <row r="8" spans="2:6" x14ac:dyDescent="0.25">
      <c r="B8" t="s">
        <v>228</v>
      </c>
      <c r="D8" s="56" t="s">
        <v>207</v>
      </c>
      <c r="E8" s="53">
        <v>4700000</v>
      </c>
    </row>
    <row r="11" spans="2:6" x14ac:dyDescent="0.25">
      <c r="B11" t="s">
        <v>208</v>
      </c>
      <c r="C11" s="55">
        <v>100.917</v>
      </c>
      <c r="D11" s="51" t="s">
        <v>209</v>
      </c>
    </row>
    <row r="12" spans="2:6" x14ac:dyDescent="0.25">
      <c r="B12" t="s">
        <v>210</v>
      </c>
      <c r="C12" s="55">
        <v>136.08000000000001</v>
      </c>
      <c r="D12" s="51" t="s">
        <v>211</v>
      </c>
    </row>
    <row r="14" spans="2:6" ht="30" x14ac:dyDescent="0.25">
      <c r="B14" s="54" t="s">
        <v>18</v>
      </c>
      <c r="C14" s="57">
        <f>+C12/C11</f>
        <v>1.3484348524034604</v>
      </c>
      <c r="D14" s="58" t="s">
        <v>229</v>
      </c>
    </row>
    <row r="17" spans="2:6" x14ac:dyDescent="0.25">
      <c r="B17" s="126" t="s">
        <v>212</v>
      </c>
      <c r="C17" s="126"/>
      <c r="D17" s="126"/>
      <c r="E17" s="126"/>
      <c r="F17" s="70">
        <f>+F5</f>
        <v>1098360</v>
      </c>
    </row>
    <row r="18" spans="2:6" x14ac:dyDescent="0.25">
      <c r="B18" s="71"/>
      <c r="C18" s="71"/>
      <c r="D18" s="71"/>
      <c r="E18" s="71"/>
      <c r="F18" s="72"/>
    </row>
    <row r="19" spans="2:6" x14ac:dyDescent="0.25">
      <c r="B19" s="126" t="s">
        <v>215</v>
      </c>
      <c r="C19" s="126"/>
      <c r="D19" s="126"/>
      <c r="E19" s="126"/>
      <c r="F19" s="70">
        <f>+F17*C14</f>
        <v>1481066.9044858648</v>
      </c>
    </row>
    <row r="20" spans="2:6" x14ac:dyDescent="0.25">
      <c r="B20" s="71"/>
      <c r="C20" s="71"/>
      <c r="D20" s="71"/>
      <c r="E20" s="71"/>
      <c r="F20" s="72"/>
    </row>
    <row r="21" spans="2:6" x14ac:dyDescent="0.25">
      <c r="B21" s="126" t="s">
        <v>230</v>
      </c>
      <c r="C21" s="126"/>
      <c r="D21" s="126"/>
      <c r="E21" s="126"/>
      <c r="F21" s="73">
        <f>+E8</f>
        <v>4700000</v>
      </c>
    </row>
    <row r="23" spans="2:6" x14ac:dyDescent="0.25">
      <c r="B23" s="125" t="s">
        <v>213</v>
      </c>
      <c r="C23" s="125"/>
      <c r="D23" s="125"/>
      <c r="E23" s="125"/>
      <c r="F23" s="70">
        <f>+F21-F19</f>
        <v>3218933.0955141354</v>
      </c>
    </row>
    <row r="25" spans="2:6" x14ac:dyDescent="0.25">
      <c r="B25" s="125" t="s">
        <v>231</v>
      </c>
      <c r="C25" s="125"/>
      <c r="D25" s="125"/>
      <c r="E25" s="125"/>
      <c r="F25" s="74">
        <f>+F23*0.3</f>
        <v>965679.92865424056</v>
      </c>
    </row>
    <row r="27" spans="2:6" x14ac:dyDescent="0.25">
      <c r="B27" s="127" t="s">
        <v>227</v>
      </c>
      <c r="C27" s="127"/>
      <c r="D27" s="127"/>
      <c r="E27" s="127"/>
      <c r="F27" s="127"/>
    </row>
    <row r="29" spans="2:6" x14ac:dyDescent="0.25">
      <c r="B29" s="47" t="s">
        <v>199</v>
      </c>
      <c r="C29" s="47" t="s">
        <v>200</v>
      </c>
      <c r="D29" s="47" t="s">
        <v>201</v>
      </c>
      <c r="E29" s="47" t="s">
        <v>202</v>
      </c>
      <c r="F29" s="48" t="s">
        <v>203</v>
      </c>
    </row>
    <row r="30" spans="2:6" x14ac:dyDescent="0.25">
      <c r="B30" s="46" t="s">
        <v>155</v>
      </c>
      <c r="C30" s="46" t="s">
        <v>204</v>
      </c>
      <c r="D30" s="46">
        <v>183.06</v>
      </c>
      <c r="E30" s="50">
        <v>6000</v>
      </c>
      <c r="F30" s="50">
        <f>+E30*D30</f>
        <v>1098360</v>
      </c>
    </row>
    <row r="32" spans="2:6" x14ac:dyDescent="0.25">
      <c r="B32" t="s">
        <v>205</v>
      </c>
      <c r="D32" s="56" t="s">
        <v>206</v>
      </c>
      <c r="E32" s="52">
        <f>+F30</f>
        <v>1098360</v>
      </c>
    </row>
    <row r="33" spans="2:6" x14ac:dyDescent="0.25">
      <c r="B33" t="s">
        <v>228</v>
      </c>
      <c r="D33" s="56" t="s">
        <v>207</v>
      </c>
      <c r="E33" s="53">
        <v>4700000</v>
      </c>
    </row>
    <row r="36" spans="2:6" x14ac:dyDescent="0.25">
      <c r="B36" t="s">
        <v>208</v>
      </c>
      <c r="C36" s="55">
        <v>100.917</v>
      </c>
      <c r="D36" s="51" t="s">
        <v>209</v>
      </c>
    </row>
    <row r="37" spans="2:6" x14ac:dyDescent="0.25">
      <c r="B37" t="s">
        <v>210</v>
      </c>
      <c r="C37" s="55">
        <v>136.08000000000001</v>
      </c>
      <c r="D37" s="51" t="s">
        <v>211</v>
      </c>
    </row>
    <row r="39" spans="2:6" ht="30" x14ac:dyDescent="0.25">
      <c r="B39" s="54" t="s">
        <v>18</v>
      </c>
      <c r="C39" s="57">
        <f>+C37/C36</f>
        <v>1.3484348524034604</v>
      </c>
      <c r="D39" s="58" t="s">
        <v>229</v>
      </c>
    </row>
    <row r="42" spans="2:6" x14ac:dyDescent="0.25">
      <c r="B42" s="126" t="s">
        <v>212</v>
      </c>
      <c r="C42" s="126"/>
      <c r="D42" s="126"/>
      <c r="E42" s="126"/>
      <c r="F42" s="70">
        <f>+F30</f>
        <v>1098360</v>
      </c>
    </row>
    <row r="43" spans="2:6" x14ac:dyDescent="0.25">
      <c r="B43" s="71"/>
      <c r="C43" s="71"/>
      <c r="D43" s="71"/>
      <c r="E43" s="71"/>
      <c r="F43" s="72"/>
    </row>
    <row r="44" spans="2:6" x14ac:dyDescent="0.25">
      <c r="B44" s="126" t="s">
        <v>232</v>
      </c>
      <c r="C44" s="126"/>
      <c r="D44" s="126"/>
      <c r="E44" s="126"/>
      <c r="F44" s="70">
        <f>+F42*C39</f>
        <v>1481066.9044858648</v>
      </c>
    </row>
    <row r="45" spans="2:6" x14ac:dyDescent="0.25">
      <c r="B45" s="71"/>
      <c r="C45" s="71"/>
      <c r="D45" s="71"/>
      <c r="E45" s="71"/>
      <c r="F45" s="72"/>
    </row>
    <row r="46" spans="2:6" x14ac:dyDescent="0.25">
      <c r="B46" s="126" t="s">
        <v>230</v>
      </c>
      <c r="C46" s="126"/>
      <c r="D46" s="126"/>
      <c r="E46" s="126"/>
      <c r="F46" s="73">
        <f>+E33</f>
        <v>4700000</v>
      </c>
    </row>
    <row r="48" spans="2:6" x14ac:dyDescent="0.25">
      <c r="B48" s="125" t="s">
        <v>233</v>
      </c>
      <c r="C48" s="125"/>
      <c r="D48" s="125"/>
      <c r="E48" s="125"/>
      <c r="F48" s="70" t="e">
        <f>+'Avalúo de mejoras'!C42</f>
        <v>#REF!</v>
      </c>
    </row>
    <row r="49" spans="2:6" x14ac:dyDescent="0.25">
      <c r="F49" t="s">
        <v>234</v>
      </c>
    </row>
    <row r="50" spans="2:6" x14ac:dyDescent="0.25">
      <c r="B50" s="125" t="s">
        <v>235</v>
      </c>
      <c r="C50" s="125"/>
      <c r="D50" s="125"/>
      <c r="E50" s="125"/>
      <c r="F50" s="74" t="e">
        <f>+F48*0.8</f>
        <v>#REF!</v>
      </c>
    </row>
    <row r="52" spans="2:6" x14ac:dyDescent="0.25">
      <c r="B52" s="125" t="s">
        <v>236</v>
      </c>
      <c r="C52" s="125"/>
      <c r="D52" s="125"/>
      <c r="E52" s="125"/>
      <c r="F52" s="74" t="e">
        <f>+F46-(F44+F50)</f>
        <v>#REF!</v>
      </c>
    </row>
    <row r="54" spans="2:6" x14ac:dyDescent="0.25">
      <c r="B54" s="125" t="s">
        <v>237</v>
      </c>
      <c r="C54" s="125"/>
      <c r="D54" s="125"/>
      <c r="E54" s="125"/>
      <c r="F54" s="74" t="e">
        <f>+F52*0.3</f>
        <v>#REF!</v>
      </c>
    </row>
  </sheetData>
  <mergeCells count="14">
    <mergeCell ref="B2:F2"/>
    <mergeCell ref="B27:F27"/>
    <mergeCell ref="B17:E17"/>
    <mergeCell ref="B19:E19"/>
    <mergeCell ref="B21:E21"/>
    <mergeCell ref="B23:E23"/>
    <mergeCell ref="B25:E25"/>
    <mergeCell ref="B52:E52"/>
    <mergeCell ref="B54:E54"/>
    <mergeCell ref="B42:E42"/>
    <mergeCell ref="B44:E44"/>
    <mergeCell ref="B46:E46"/>
    <mergeCell ref="B48:E48"/>
    <mergeCell ref="B50:E5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Avalúo de mejoras</vt:lpstr>
      <vt:lpstr>Cálculo ISR</vt:lpstr>
      <vt:lpstr>'Avalúo de mejoras'!Área_de_impresión</vt:lpstr>
      <vt:lpstr>'Cálculo ISR'!Área_de_impresión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Madera</dc:creator>
  <cp:lastModifiedBy>Ing. Madera</cp:lastModifiedBy>
  <cp:lastPrinted>2024-10-20T22:00:55Z</cp:lastPrinted>
  <dcterms:created xsi:type="dcterms:W3CDTF">2024-10-20T21:59:19Z</dcterms:created>
  <dcterms:modified xsi:type="dcterms:W3CDTF">2024-10-24T00:23:05Z</dcterms:modified>
</cp:coreProperties>
</file>