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13_ncr:1_{7AC6464C-9C52-4236-8B7B-74B8EC582ED6}" xr6:coauthVersionLast="47" xr6:coauthVersionMax="47" xr10:uidLastSave="{00000000-0000-0000-0000-000000000000}"/>
  <bookViews>
    <workbookView xWindow="-108" yWindow="-108" windowWidth="23256" windowHeight="12456" activeTab="1" xr2:uid="{38853DC1-7FFC-4A89-A02A-2F2822F86B2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8" i="2" l="1"/>
  <c r="J237" i="2"/>
  <c r="N237" i="2"/>
  <c r="M231" i="2"/>
  <c r="L228" i="2"/>
  <c r="D190" i="2"/>
  <c r="H190" i="2"/>
  <c r="H189" i="2"/>
  <c r="D189" i="2"/>
  <c r="D197" i="2"/>
  <c r="D198" i="2"/>
  <c r="D199" i="2"/>
  <c r="D200" i="2"/>
  <c r="D196" i="2"/>
  <c r="D188" i="2"/>
  <c r="H200" i="2"/>
  <c r="H199" i="2"/>
  <c r="H198" i="2"/>
  <c r="H197" i="2"/>
  <c r="H196" i="2"/>
  <c r="H195" i="2"/>
  <c r="H188" i="2"/>
  <c r="H184" i="2"/>
  <c r="D184" i="2"/>
  <c r="M23" i="2"/>
  <c r="L20" i="2"/>
  <c r="H233" i="2"/>
  <c r="I200" i="1"/>
  <c r="H193" i="1"/>
  <c r="F224" i="1"/>
  <c r="D189" i="1"/>
  <c r="G29" i="1"/>
  <c r="C189" i="1"/>
  <c r="D191" i="1" s="1"/>
  <c r="H221" i="1"/>
  <c r="I190" i="2" l="1"/>
  <c r="I189" i="2"/>
  <c r="I198" i="2"/>
  <c r="I188" i="2"/>
  <c r="I199" i="2"/>
  <c r="I184" i="2"/>
  <c r="I196" i="2"/>
  <c r="I200" i="2"/>
  <c r="I197" i="2"/>
  <c r="M20" i="2"/>
  <c r="O20" i="2" s="1"/>
  <c r="P20" i="2" s="1"/>
  <c r="O228" i="2" l="1"/>
  <c r="P228" i="2" s="1"/>
  <c r="D195" i="2"/>
  <c r="I195" i="2" s="1"/>
  <c r="I203" i="2" s="1"/>
  <c r="D203" i="2" l="1"/>
  <c r="H205" i="2" s="1"/>
  <c r="I201" i="2"/>
  <c r="I212" i="2" l="1"/>
  <c r="F229" i="2"/>
  <c r="F236" i="2" l="1"/>
  <c r="G28" i="2" s="1"/>
  <c r="L237" i="2"/>
  <c r="O237" i="2" s="1"/>
</calcChain>
</file>

<file path=xl/sharedStrings.xml><?xml version="1.0" encoding="utf-8"?>
<sst xmlns="http://schemas.openxmlformats.org/spreadsheetml/2006/main" count="572" uniqueCount="284">
  <si>
    <t>AVALÚO DE MEJORAS</t>
  </si>
  <si>
    <t>Inmueble que se valúa: CASA HABITACIÓN</t>
  </si>
  <si>
    <t>Propietario: XXXXXXXXXXXXX</t>
  </si>
  <si>
    <t>Solicitante del avalúo: XXXXXXXXXXXXXXX</t>
  </si>
  <si>
    <t>Valuador: MONICA IVETTE CUEVAS DURON</t>
  </si>
  <si>
    <t>Cédula Profesional: 00000000</t>
  </si>
  <si>
    <t>Especialidad: BIENES INMUEBLES</t>
  </si>
  <si>
    <t>Fecha del avalúo: 18 DE OCTUBRE DEL 2024</t>
  </si>
  <si>
    <t>Objeto del avalúo: ESTIMAR EL VALOR COMERCIAL DE LAS MEJORAS</t>
  </si>
  <si>
    <t>Propósito del avalúo: CÁLCULO DEL I.S.R.</t>
  </si>
  <si>
    <t>Cuenta Catastral: XX-XXXX-XX-XXXX-XXX-XXX</t>
  </si>
  <si>
    <t>Cuenta Predial: UXXXXXX</t>
  </si>
  <si>
    <t>I. Datos generales</t>
  </si>
  <si>
    <t xml:space="preserve">III. Características urbanas </t>
  </si>
  <si>
    <t>Indice de saturación: 90%</t>
  </si>
  <si>
    <t>Población: MEDIA</t>
  </si>
  <si>
    <t>Contaminación ambiental: NORMAL</t>
  </si>
  <si>
    <t>Uso de suelo: HABITACIONAL</t>
  </si>
  <si>
    <t>Servicios Públicos:</t>
  </si>
  <si>
    <t>☑</t>
  </si>
  <si>
    <t>☐</t>
  </si>
  <si>
    <t>TELÉFONO</t>
  </si>
  <si>
    <t>Equipamiento urbano:</t>
  </si>
  <si>
    <t>GAS NATURAL</t>
  </si>
  <si>
    <t>TV POR CABLE</t>
  </si>
  <si>
    <t>INTERNET</t>
  </si>
  <si>
    <t>PARQUES</t>
  </si>
  <si>
    <t>ESCUELAS</t>
  </si>
  <si>
    <t>HOSPITAL</t>
  </si>
  <si>
    <t>GUARNICIONES</t>
  </si>
  <si>
    <t>ABASTO</t>
  </si>
  <si>
    <t>OFICINAS</t>
  </si>
  <si>
    <t>PAVIMENTOS</t>
  </si>
  <si>
    <t>BANQUETAS</t>
  </si>
  <si>
    <t>Nivel de infraestructura: NIVEL IV</t>
  </si>
  <si>
    <t>Nivel de equipamiento: NIVEL IV</t>
  </si>
  <si>
    <t>Vías de acceso e importancia: AV. SIGLO XXI COMO PRINCIPAL VIA DE ACCESO CON FLUJO VEHICULAR ALTO Y AV. DE LOS MAESTROS COMO VIA DE ACCESO SECUNDARIA CON FLUJO VEHICULAR ALTO.</t>
  </si>
  <si>
    <t>Clasificación de zona: HABITACIONAL DE TERCER ORDEN</t>
  </si>
  <si>
    <t>AGUA CON SUMINISTRO AL INMUEBLE</t>
  </si>
  <si>
    <t>DRENAJE CON CONEXIÓN AL INMUEBLE</t>
  </si>
  <si>
    <t>SEÑALIZACIÓN</t>
  </si>
  <si>
    <t>TRANSPORTE PÚBLICO</t>
  </si>
  <si>
    <t>VIGILANCIA PRIVADA</t>
  </si>
  <si>
    <t>III. Características del inmueble</t>
  </si>
  <si>
    <t>Georeferencias:</t>
  </si>
  <si>
    <t>Tramo de calles transversales, limítrofes y orientación</t>
  </si>
  <si>
    <t>IV. Descripción general del inmueble</t>
  </si>
  <si>
    <t>CASA HABITACIÓN EN CONDOMINIO, PREDIO PLANO DE CONFIGURACIÓN REGULAR SOBRE CALLE MODA CON UN FRENTE A VIALIDAD, DONDE SE CONSTRUYÓ UNA CASA HABITACIÓN DESARROLLADA EN DOS NIVELES CON LA SIGUIENTE DISTRIBUCIÓN ARQUITECTÓNICA: PLANTA BAJA.- UN LUGAR DE ESTACIONAMIENTO, ACCESO, MEDIO BAÑO DE USO COMÚN, ESCALERAS, RECÁMARA, SALA, COMEDOR, COCINA Y PATIO DE SERVICIO. PLANTA ALTA.- SALA DE TV, DOS RECÁMARAS Y UN BAÑO COMPLETO COMÚN.</t>
  </si>
  <si>
    <t>FUENTE: ESCRITURA</t>
  </si>
  <si>
    <t>V. Consideraciones previas al avalúo</t>
  </si>
  <si>
    <t>Croquis de localización:</t>
  </si>
  <si>
    <t>Fallas: NO SE OBSERVAN FALLAS CERCANAS SEGÚN EL SISTEMA DE INFORMACIÓN DE FALLAS GEOLÓGICAS Y GRIETAS(SIFAGG)</t>
  </si>
  <si>
    <t>VI. Metodología</t>
  </si>
  <si>
    <t xml:space="preserve">ENFOQUE DE COSTOS: </t>
  </si>
  <si>
    <t>La valuación del inmueble se estima de acuerdo a la investigación de mercado.</t>
  </si>
  <si>
    <t>Se aplica el criterio y tablas de Ross-Heidecke, para la estimación de los factores de depreciación.</t>
  </si>
  <si>
    <t>Este enfoque considera que el valor máximo del bien para el comprador con información pertinente, será la cantidad necesaria para construir o adquirir un nuevo bien de igual utilidad. Cuando el bien no es nuevo, el valor de reposición nuevo deberá ser ajustado de acuerdo a todos los médotos de apreciación y obsolescencia a la fecha del avalúo.</t>
  </si>
  <si>
    <t xml:space="preserve">ENFOQUE DE INGRESOS (VALOR DE CAPITALIZACIÓN DE RENTAS): </t>
  </si>
  <si>
    <t>Es el valor presente de beneficios futuros derivados de la propiedad y es generalmente medido a través de la capitalización de un nivel específico de ingresos.</t>
  </si>
  <si>
    <t xml:space="preserve">ENFOQUE DE MERCADO (VALOR COMPARATIVO DE MERCADO): 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</si>
  <si>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</si>
  <si>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Este análisis, para inmuebles especiales, se puede realizar comparando superficie de construcción, habitaciones de hotel, camas de hospital, etc.</t>
  </si>
  <si>
    <t>VALOR COMERCIAL:</t>
  </si>
  <si>
    <t>Es el precio más probable en que se podría comercializar un bien, en las circunstancias prevalecientes a la fecha del avalúo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</si>
  <si>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Medidas y colindancias del terreno:</t>
  </si>
  <si>
    <t>VI. 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</si>
  <si>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</si>
  <si>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VII. Factores de homologación empleados</t>
  </si>
  <si>
    <t>sup</t>
  </si>
  <si>
    <t>neg</t>
  </si>
  <si>
    <t>fub</t>
  </si>
  <si>
    <t>csp</t>
  </si>
  <si>
    <t>ec</t>
  </si>
  <si>
    <t>proy</t>
  </si>
  <si>
    <t>Superficie construida/terreno</t>
  </si>
  <si>
    <t>Factor de negociación</t>
  </si>
  <si>
    <t>Factor de ubicación dentro de la colonia</t>
  </si>
  <si>
    <t>Calidad de los servicios públicos (0-10)</t>
  </si>
  <si>
    <t>Estado de conservación</t>
  </si>
  <si>
    <t>Calidad del proyecto</t>
  </si>
  <si>
    <t>for = Factor de forma</t>
  </si>
  <si>
    <t>Turísitca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</si>
  <si>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</si>
  <si>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</si>
  <si>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</si>
  <si>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</si>
  <si>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</si>
  <si>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</si>
  <si>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</si>
  <si>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</si>
  <si>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</si>
  <si>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</si>
  <si>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</si>
  <si>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</si>
  <si>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</si>
  <si>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</si>
  <si>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</si>
  <si>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</si>
  <si>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</si>
  <si>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</si>
  <si>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</si>
  <si>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</si>
  <si>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</si>
  <si>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</si>
  <si>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</si>
  <si>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Inferior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</si>
  <si>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</si>
  <si>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</si>
  <si>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</si>
  <si>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</si>
  <si>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</si>
  <si>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</si>
  <si>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</si>
  <si>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</si>
  <si>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</si>
  <si>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</si>
  <si>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</si>
  <si>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</si>
  <si>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</si>
  <si>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</si>
  <si>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</si>
  <si>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</si>
  <si>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</si>
  <si>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 xml:space="preserve"> tfr - Tipo de Fracc - Factores de zona </t>
  </si>
  <si>
    <t>VIII. Investigación de mercado</t>
  </si>
  <si>
    <t>CASAS EN VENTA</t>
  </si>
  <si>
    <t>NO APLICA</t>
  </si>
  <si>
    <t>IX. Aplicación de enfoque, comparativo de mercado</t>
  </si>
  <si>
    <t>LUZ RED SUBTERRÁNEA</t>
  </si>
  <si>
    <t>CASA</t>
  </si>
  <si>
    <t>TERRENO</t>
  </si>
  <si>
    <t>Sujeto</t>
  </si>
  <si>
    <t>vum$</t>
  </si>
  <si>
    <t>top</t>
  </si>
  <si>
    <t>for</t>
  </si>
  <si>
    <t>tfr</t>
  </si>
  <si>
    <t>feqs</t>
  </si>
  <si>
    <t>factor de homologación</t>
  </si>
  <si>
    <t>valor unitario de la casa homologada</t>
  </si>
  <si>
    <t>superficie</t>
  </si>
  <si>
    <t>indiviso</t>
  </si>
  <si>
    <t>precio de mercado ponderado</t>
  </si>
  <si>
    <t>0.00 $/m2</t>
  </si>
  <si>
    <t>valor de la casa</t>
  </si>
  <si>
    <t>X. Aplicación del enfoque de costos (Valor Físico o Directo)</t>
  </si>
  <si>
    <t>Folio Real: XXXXXX</t>
  </si>
  <si>
    <t>Escrituras: XXXXXXXXX</t>
  </si>
  <si>
    <t>21°50'42.051 "N 102°19'15.321 "W</t>
  </si>
  <si>
    <t>lat- 21.84501 long. -102.32092</t>
  </si>
  <si>
    <t>X: 776909.58 Y: 2418082.51</t>
  </si>
  <si>
    <t>Uso actual: habitacional</t>
  </si>
  <si>
    <t>Número de niveles: 2</t>
  </si>
  <si>
    <t>Unidades rentables: 1</t>
  </si>
  <si>
    <t>Régimen de propiedad: PRIVADA COLECTIVA</t>
  </si>
  <si>
    <t>CONSTRUCCIÓN ORIGINAL</t>
  </si>
  <si>
    <t>MEJORAS</t>
  </si>
  <si>
    <t>Fracción</t>
  </si>
  <si>
    <t>Suministro e instalación de cisterna prefabricada de 5,000 litros en cochera del inmueble.</t>
  </si>
  <si>
    <t>Factor</t>
  </si>
  <si>
    <t>Valor U.</t>
  </si>
  <si>
    <t>Total</t>
  </si>
  <si>
    <t>Área (m2)</t>
  </si>
  <si>
    <t>vrn</t>
  </si>
  <si>
    <t>edad</t>
  </si>
  <si>
    <t>vut</t>
  </si>
  <si>
    <t>fec</t>
  </si>
  <si>
    <t>vnr</t>
  </si>
  <si>
    <t>Valor de reposición nuevo</t>
  </si>
  <si>
    <t>Valor neto de reposición</t>
  </si>
  <si>
    <t>VALOR DE REPOSICIÓN NUEVO</t>
  </si>
  <si>
    <t>X. Aplicación del enfoque de ingresos (Valor de capitalización de rentas)</t>
  </si>
  <si>
    <t>RESULTADO DE LA APLICACIÓN DEL ENFOQUE DE INGRESOS</t>
  </si>
  <si>
    <t>VALOR DE CAPITALIZACIÓN</t>
  </si>
  <si>
    <t>XI. 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</si>
  <si>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</si>
  <si>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</si>
  <si>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</si>
  <si>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VALORES ACTUALES</t>
  </si>
  <si>
    <t>Valor actual de las mejoras</t>
  </si>
  <si>
    <t>XIII. Conclusión</t>
  </si>
  <si>
    <t>XII. Consideraciones previas a la conclusión</t>
  </si>
  <si>
    <t>Declaraciones:</t>
  </si>
  <si>
    <t>SE ESTIMA EL VALOR FÍSICO O DE REPOSICIÓN DEL INMUEBLE, FUNDADO EN ANÁLISIS DE COSTOS Y PRESUPUESTOS ACTUALIZADOS DE CONSTRUCCIONES ESPECIALES Y SIMILARES A LAS ESPECIFICADAS EN EL INMUEBLE SIMILARES EN LA LOCALIDAD.</t>
  </si>
  <si>
    <t>PARA OBTENER EL VALOR DE LA CASA, SE REALIZÓ INVESTIGACIÓN Y HOMOLOGACIÓN CON CASAS DE CARACTERÍSTICAS SIMILARES.</t>
  </si>
  <si>
    <t>INPC SEPTIEMBRE 2024</t>
  </si>
  <si>
    <t>FACTOR</t>
  </si>
  <si>
    <t>VALUADOR</t>
  </si>
  <si>
    <t>MÓNICA IVETTE CUEVAS DURON</t>
  </si>
  <si>
    <t>N° de registro Colegio de Valuadores del Estado de Ags.</t>
  </si>
  <si>
    <t>Especialidad: Inmuebles</t>
  </si>
  <si>
    <t>CÉDULA PROFESIONAL LIC. ADMÓN DE EMPRESAS</t>
  </si>
  <si>
    <t xml:space="preserve">CÉDULA MAESTRÍA EN VALUACIÓN </t>
  </si>
  <si>
    <t>XIV. Croquis</t>
  </si>
  <si>
    <t>XV. Reporte fotográfico</t>
  </si>
  <si>
    <t>AL NOROESTE: En quince metros, linda con lote número treinta y seis.</t>
  </si>
  <si>
    <t>AL SUROESTE: En seis metros cincuenta centímetros linda con Calle Circuito San Charbel Maklhouf.</t>
  </si>
  <si>
    <t>AL NORESTE: En dos líneas, la primera que mide seis metros diez centímetros, linda con lote número sesenta y dos; y la segunda que mide cuarenta centímetros, linda con el lote número sesenta y uno.</t>
  </si>
  <si>
    <t>Terreno: 97.50 m2</t>
  </si>
  <si>
    <t>Construcción: 120.50 m2</t>
  </si>
  <si>
    <t>Calidad del proyecto: FUNCIONAL</t>
  </si>
  <si>
    <t>Edad aproximada: 15 AÑOS</t>
  </si>
  <si>
    <t>Vida útil remanente: 55 AÑOS</t>
  </si>
  <si>
    <t>Estado de conservación: NORMAL</t>
  </si>
  <si>
    <t>Ubicación del sujeto: CIRCUITO SAN CHARBEL MAKLHOUF #213,CONSTRUIDA SOBRE EL LOTE NÚMERO TREINTA Y CINCO DE LA MANZANA DOS DEL FRACC. RINCONADA SANTA MÓNICA,EN AGUASCALIENTES, AGS.</t>
  </si>
  <si>
    <t>Ampliación de la descripción del inmueble: CASA HABITACIÓN EN LA QUE EL SOLICITANTE MANIFIESTA QUE REALIZÓ UNA MEJORA AL INMUEBLE; SUMINISTRO E INSTALACIÓN DE CISTERNA PREFABRICADA DE 5,000 LITROS DEBAJO DE LA COCHERA, TRABAJOS QUE REFIERE QUE TERMINÓ EN ABRIL DEL 2022</t>
  </si>
  <si>
    <t>INPC MARZO 2022</t>
  </si>
  <si>
    <t>Valor referido de las mejoras a Abril 2022</t>
  </si>
  <si>
    <t>CISTERNA</t>
  </si>
  <si>
    <t>1 PZA</t>
  </si>
  <si>
    <t>2.5 AÑOS</t>
  </si>
  <si>
    <t>AL SURESTE: En quince metros, linda con lote número treinta y cuatro.</t>
  </si>
  <si>
    <t>NORTE: CIRCUITO SAN ANDRÉS</t>
  </si>
  <si>
    <t>SUR: CIRCUITO SAN CHARBEL MAKHLOUF</t>
  </si>
  <si>
    <t>ESTE: AVENIDA SIGLO XXI</t>
  </si>
  <si>
    <t>OESTE: AVENIDA SANTA MONICA</t>
  </si>
  <si>
    <t>*georeferencias al metro en lugar de centímetro</t>
  </si>
  <si>
    <t>*vida util remanente, para vivienda util total en interes social es 60 años y en otras de no interés social es 70 años</t>
  </si>
  <si>
    <t>*unidades rentables es para clases siguientes</t>
  </si>
  <si>
    <t>vrn es el área por el valor unitario</t>
  </si>
  <si>
    <t>* para avalúo de mejoras muchos notarios no quieren descripción de lo que había, más bien de las mejoras</t>
  </si>
  <si>
    <t>*primero macro y luego micro</t>
  </si>
  <si>
    <t xml:space="preserve">*m2 de construccion total si no se tienen en escritura se pueden omitir en avaluos de mejoras </t>
  </si>
  <si>
    <t>*fecha del avalúo es el día de la visita</t>
  </si>
  <si>
    <t>II. Valor referido a Abril 2022</t>
  </si>
  <si>
    <t>*fecha en que se acabaron las mejoras</t>
  </si>
  <si>
    <t>si en el pu sale menos el importe nos podemos basar en Varela (si está más alto) por el indice interciudad para ayudar al cliente</t>
  </si>
  <si>
    <t>VALORES REFERIDOS A ABRIL 2022</t>
  </si>
  <si>
    <t>*sería mejor incluir en el planito donde quedó la cisterna</t>
  </si>
  <si>
    <t>NOTAS</t>
  </si>
  <si>
    <t>ISR SIN AVALUO DE MEJORAS</t>
  </si>
  <si>
    <t>$/M2</t>
  </si>
  <si>
    <t>TOTAL</t>
  </si>
  <si>
    <t>TERRENO M2</t>
  </si>
  <si>
    <t>PRECIO VENTA</t>
  </si>
  <si>
    <t>DIFERENCIA</t>
  </si>
  <si>
    <t>ISR A PAGAR</t>
  </si>
  <si>
    <t>INPC SEPT 2024</t>
  </si>
  <si>
    <t>INPC SEPT 2018</t>
  </si>
  <si>
    <t>VALOR ACTUALIZADO COMPRA</t>
  </si>
  <si>
    <t>AL NORESTE: En ocho punto treinta y ocho metros, linda con predio diez</t>
  </si>
  <si>
    <t>AL SURESTE: En diecisiete metros, linda con predio doce</t>
  </si>
  <si>
    <t>AL SUROESTE: En once metros, linda con circuito prieto azabache</t>
  </si>
  <si>
    <t>AL NOROESTE: En trece punto noventa y seis metros, linda con área común; en cuatro punto cero un metros linda con circuito primeto azabache.</t>
  </si>
  <si>
    <t>INDIVISO: 1.1867% (uno punto mil ochocientos seesnta y siete porciento)</t>
  </si>
  <si>
    <t>Terreno: 183.06 m2</t>
  </si>
  <si>
    <t>Edad aproximada: 4 AÑOS</t>
  </si>
  <si>
    <t>Vida útil remanente: 66 AÑOS</t>
  </si>
  <si>
    <t xml:space="preserve">CONSTRUCCIÓN </t>
  </si>
  <si>
    <t>ACCESORIOS</t>
  </si>
  <si>
    <t>NORTE: CIRCUITO CAVALIA</t>
  </si>
  <si>
    <t>SUR: CALLE SIETE LEGUAS</t>
  </si>
  <si>
    <t>ESTE: CIRCUITO CAVALIA</t>
  </si>
  <si>
    <t>OESTE: CALLE PURA SANGRE</t>
  </si>
  <si>
    <t>COCINA INTEGRAL</t>
  </si>
  <si>
    <t>BARDAS</t>
  </si>
  <si>
    <t>ROOF GARDEN</t>
  </si>
  <si>
    <t>FIC</t>
  </si>
  <si>
    <t>Fsis</t>
  </si>
  <si>
    <t>FEE</t>
  </si>
  <si>
    <t>FR</t>
  </si>
  <si>
    <t xml:space="preserve">Construcción </t>
  </si>
  <si>
    <t>Área (m2) o pza</t>
  </si>
  <si>
    <t>PATIO CON PISO</t>
  </si>
  <si>
    <t>TERRAZA P.B.</t>
  </si>
  <si>
    <t>COCHERA (cajones)</t>
  </si>
  <si>
    <t>LAVANDERIA</t>
  </si>
  <si>
    <t>ROOF TECHADO</t>
  </si>
  <si>
    <t>TOTAL MEJORAS</t>
  </si>
  <si>
    <t>VALORES REFERIDOS A FEBRERO 2020</t>
  </si>
  <si>
    <t>INPC ENERO 2020</t>
  </si>
  <si>
    <t>Valor referido de las mejoras a Febrero 2020</t>
  </si>
  <si>
    <t>TOTAL TERRENO + CONST, ACCESORIOS Y MEJORAS</t>
  </si>
  <si>
    <t>ISR CON AVALUO DE MEJORAS</t>
  </si>
  <si>
    <t>Ubicación del sujeto: CIRCUITO CALAVIA #220, FRACC. CAVALIA ,EN AGUASCALIENTES, AGS.</t>
  </si>
  <si>
    <t>Clasificación de zona: HABITACIONAL RESIDENCIAL</t>
  </si>
  <si>
    <t>Vías de acceso e importancia: AV. EUGENIO GARZA ZADA COMO PRINCIPAL VIA DE ACCESO CON FLUJO VEHICULAR ALTO.</t>
  </si>
  <si>
    <t>CASA HABITACIÓN EN CONDOMINIO, PREDIO PLANO DE CONFIGURACIÓN REGULAR SOBRE CALLE MODA CON UN FRENTE A VIALIDAD, DONDE SE CONSTRUYÓ UNA CASA HABITACIÓN DESARROLLADA EN TRES NIVELES CON LA SIGUIENTE DISTRIBUCIÓN ARQUITECTÓNICA: PLANTA BAJA.- DOS LUGARES DE ESTACIONAMIENTO, ACCESO, MEDIO BAÑO DE USO COMÚN, ESCALERAS, RECÁMARA CON BAÑO COMPLETO, SALA, COMEDOR, COCINA Y PATIO DE SERVICIO, TERRAZA Y JARDÍN. SEGUNDA PLANTA.- SALA DE TV, TRES RECÁMARAS Y DOS BAÑOS COMPLETOS; TERCERA PLANTA ROOF GARDEN.</t>
  </si>
  <si>
    <t>Construcción:  m2</t>
  </si>
  <si>
    <t>Número de niveles: 3</t>
  </si>
  <si>
    <t>Ampliación de la descripción del inmueble: TERRENO EN EL QUE EL SOLICITANTE MANIFIESTA QUE REALIZÓ MEJORAS AL INMUEBLE; CONSTRUCCIÓN DE CASA CON LOS SIGUIENTES ELEMENTOS ADICIONALES; SUMINISTRO E INSTALACIÓN DE CISTERNA PREFABRICADA DE 5,000 LITROS DEBAJO DE LA COCHERA, COCHERA, COCINA INTEGRAL, BARDAS, PATIO, ROOF GARDEN, TERRAZA, TRABAJOS QUE REFIERE QUE TERMINÓ EN FEBRERO DEL 2020</t>
  </si>
  <si>
    <t>CONST Y MEJORAS AL 80%</t>
  </si>
  <si>
    <t>TERRENO + CONST Y MEJORAS</t>
  </si>
  <si>
    <t>VALOR ACTUALIZADO TERRENO</t>
  </si>
  <si>
    <t>II. Valor referido a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</si>
</sst>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"/>
    <numFmt numFmtId="165" formatCode="0.00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Quire Sans"/>
      <family val="2"/>
    </font>
    <font>
      <sz val="10"/>
      <color theme="1"/>
      <name val="Quire Sans"/>
      <family val="2"/>
    </font>
    <font>
      <sz val="10"/>
      <color theme="1"/>
      <name val="Aptos Narrow"/>
      <family val="2"/>
    </font>
    <font>
      <sz val="10"/>
      <color theme="1"/>
      <name val="Aptos"/>
      <family val="2"/>
    </font>
    <font>
      <sz val="9"/>
      <color theme="1"/>
      <name val="Quire Sans"/>
      <family val="2"/>
    </font>
    <font>
      <sz val="8"/>
      <color theme="1"/>
      <name val="Quire Sans"/>
      <family val="2"/>
    </font>
    <font>
      <b/>
      <sz val="10"/>
      <color theme="1"/>
      <name val="Quire Sans"/>
      <family val="2"/>
    </font>
    <font>
      <u/>
      <sz val="10"/>
      <color theme="1"/>
      <name val="Quire Sans"/>
      <family val="2"/>
    </font>
    <font>
      <b/>
      <sz val="9"/>
      <color theme="1"/>
      <name val="Quire Sans"/>
      <family val="2"/>
    </font>
    <font>
      <i/>
      <sz val="10"/>
      <color theme="1"/>
      <name val="Quire Sans"/>
      <family val="2"/>
    </font>
    <font>
      <sz val="9.5"/>
      <color theme="1"/>
      <name val="Quire Sans"/>
      <family val="2"/>
    </font>
    <font>
      <u/>
      <sz val="11"/>
      <color theme="10"/>
      <name val="Aptos Narrow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left" wrapText="1"/>
    </xf>
    <xf numFmtId="4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9" fillId="3" borderId="0" xfId="0" applyFont="1" applyFill="1"/>
    <xf numFmtId="0" fontId="3" fillId="4" borderId="0" xfId="0" applyFont="1" applyFill="1"/>
    <xf numFmtId="0" fontId="13" fillId="0" borderId="0" xfId="2"/>
    <xf numFmtId="0" fontId="14" fillId="0" borderId="0" xfId="0" applyFont="1"/>
    <xf numFmtId="0" fontId="14" fillId="0" borderId="0" xfId="0" applyFont="1" applyAlignment="1">
      <alignment vertical="top" wrapText="1"/>
    </xf>
    <xf numFmtId="44" fontId="3" fillId="0" borderId="0" xfId="1" applyFont="1"/>
    <xf numFmtId="17" fontId="3" fillId="0" borderId="0" xfId="0" applyNumberFormat="1" applyFont="1"/>
    <xf numFmtId="0" fontId="3" fillId="5" borderId="0" xfId="0" applyFont="1" applyFill="1"/>
    <xf numFmtId="0" fontId="12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44" fontId="3" fillId="0" borderId="1" xfId="1" applyFont="1" applyBorder="1"/>
    <xf numFmtId="0" fontId="3" fillId="0" borderId="0" xfId="0" applyFont="1" applyAlignment="1">
      <alignment horizontal="left" wrapText="1"/>
    </xf>
    <xf numFmtId="44" fontId="3" fillId="0" borderId="0" xfId="1" applyFont="1" applyAlignment="1">
      <alignment horizontal="center" wrapText="1"/>
    </xf>
    <xf numFmtId="44" fontId="8" fillId="0" borderId="0" xfId="1" applyFont="1" applyAlignment="1">
      <alignment horizontal="center" wrapText="1"/>
    </xf>
    <xf numFmtId="44" fontId="8" fillId="0" borderId="0" xfId="1" applyFont="1" applyAlignment="1">
      <alignment horizontal="center"/>
    </xf>
    <xf numFmtId="44" fontId="3" fillId="3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54</xdr:row>
      <xdr:rowOff>47626</xdr:rowOff>
    </xdr:from>
    <xdr:to>
      <xdr:col>4</xdr:col>
      <xdr:colOff>117725</xdr:colOff>
      <xdr:row>67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66F3C6-9DE9-4C33-6525-52032E9F3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9020176"/>
          <a:ext cx="2875741" cy="207645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</xdr:row>
      <xdr:rowOff>137582</xdr:rowOff>
    </xdr:from>
    <xdr:to>
      <xdr:col>5</xdr:col>
      <xdr:colOff>766233</xdr:colOff>
      <xdr:row>11</xdr:row>
      <xdr:rowOff>93132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7E883-E4A7-6250-8A66-F40BE39C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5417" y="296332"/>
          <a:ext cx="2057399" cy="1543050"/>
        </a:xfrm>
        <a:prstGeom prst="rect">
          <a:avLst/>
        </a:prstGeom>
      </xdr:spPr>
    </xdr:pic>
    <xdr:clientData/>
  </xdr:twoCellAnchor>
  <xdr:twoCellAnchor editAs="oneCell">
    <xdr:from>
      <xdr:col>5</xdr:col>
      <xdr:colOff>42334</xdr:colOff>
      <xdr:row>54</xdr:row>
      <xdr:rowOff>31749</xdr:rowOff>
    </xdr:from>
    <xdr:to>
      <xdr:col>8</xdr:col>
      <xdr:colOff>485951</xdr:colOff>
      <xdr:row>67</xdr:row>
      <xdr:rowOff>74084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2D8C06D-13CA-804B-F1F7-AA38362C5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23167" y="8858249"/>
          <a:ext cx="2801583" cy="210608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359834</xdr:colOff>
      <xdr:row>261</xdr:row>
      <xdr:rowOff>127000</xdr:rowOff>
    </xdr:from>
    <xdr:to>
      <xdr:col>2</xdr:col>
      <xdr:colOff>615420</xdr:colOff>
      <xdr:row>274</xdr:row>
      <xdr:rowOff>46564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35840-285D-074B-EEC0-F50D37A3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834" y="41476083"/>
          <a:ext cx="1487486" cy="19833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666752</xdr:colOff>
      <xdr:row>243</xdr:row>
      <xdr:rowOff>84667</xdr:rowOff>
    </xdr:from>
    <xdr:to>
      <xdr:col>7</xdr:col>
      <xdr:colOff>353483</xdr:colOff>
      <xdr:row>259</xdr:row>
      <xdr:rowOff>56442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DA00BA-8C1B-0C0F-1554-3F931441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085" y="38576250"/>
          <a:ext cx="1883832" cy="2511776"/>
        </a:xfrm>
        <a:prstGeom prst="rect">
          <a:avLst/>
        </a:prstGeom>
      </xdr:spPr>
    </xdr:pic>
    <xdr:clientData/>
  </xdr:twoCellAnchor>
  <xdr:twoCellAnchor editAs="oneCell">
    <xdr:from>
      <xdr:col>4</xdr:col>
      <xdr:colOff>225918</xdr:colOff>
      <xdr:row>261</xdr:row>
      <xdr:rowOff>131300</xdr:rowOff>
    </xdr:from>
    <xdr:to>
      <xdr:col>7</xdr:col>
      <xdr:colOff>734483</xdr:colOff>
      <xdr:row>274</xdr:row>
      <xdr:rowOff>96798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6603290-0B19-3CC5-7EE6-93B435A25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8251" y="41480383"/>
          <a:ext cx="2705666" cy="2029249"/>
        </a:xfrm>
        <a:prstGeom prst="rect">
          <a:avLst/>
        </a:prstGeom>
      </xdr:spPr>
    </xdr:pic>
    <xdr:clientData/>
  </xdr:twoCellAnchor>
  <xdr:twoCellAnchor editAs="oneCell">
    <xdr:from>
      <xdr:col>0</xdr:col>
      <xdr:colOff>301834</xdr:colOff>
      <xdr:row>243</xdr:row>
      <xdr:rowOff>110049</xdr:rowOff>
    </xdr:from>
    <xdr:to>
      <xdr:col>3</xdr:col>
      <xdr:colOff>23283</xdr:colOff>
      <xdr:row>259</xdr:row>
      <xdr:rowOff>60380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967C44-C070-2E04-6424-5DEAF8A84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834" y="38601632"/>
          <a:ext cx="1867749" cy="2490332"/>
        </a:xfrm>
        <a:prstGeom prst="rect">
          <a:avLst/>
        </a:prstGeom>
      </xdr:spPr>
    </xdr:pic>
    <xdr:clientData/>
  </xdr:twoCellAnchor>
  <xdr:twoCellAnchor editAs="oneCell">
    <xdr:from>
      <xdr:col>2</xdr:col>
      <xdr:colOff>8468</xdr:colOff>
      <xdr:row>227</xdr:row>
      <xdr:rowOff>25400</xdr:rowOff>
    </xdr:from>
    <xdr:to>
      <xdr:col>5</xdr:col>
      <xdr:colOff>613152</xdr:colOff>
      <xdr:row>238</xdr:row>
      <xdr:rowOff>39314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D2716-8135-607A-C27C-A53C50D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8468" y="38802733"/>
          <a:ext cx="2966884" cy="1876581"/>
        </a:xfrm>
        <a:prstGeom prst="rect">
          <a:avLst/>
        </a:prstGeom>
      </xdr:spPr>
    </xdr:pic>
    <xdr:clientData/>
  </xdr:twoCellAnchor>
  <xdr:twoCellAnchor editAs="oneCell">
    <xdr:from>
      <xdr:col>1</xdr:col>
      <xdr:colOff>499532</xdr:colOff>
      <xdr:row>235</xdr:row>
      <xdr:rowOff>19213</xdr:rowOff>
    </xdr:from>
    <xdr:to>
      <xdr:col>2</xdr:col>
      <xdr:colOff>660399</xdr:colOff>
      <xdr:row>239</xdr:row>
      <xdr:rowOff>86947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D22305-F5CE-7CC5-2B61-DE42EA9D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3354253">
          <a:off x="1185332" y="40151213"/>
          <a:ext cx="745067" cy="745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53492</xdr:colOff>
      <xdr:row>1</xdr:row>
      <xdr:rowOff>68580</xdr:rowOff>
    </xdr:from>
    <xdr:to>
      <xdr:col>5</xdr:col>
      <xdr:colOff>716280</xdr:colOff>
      <xdr:row>10</xdr:row>
      <xdr:rowOff>152400</xdr:rowOff>
    </xdr:to>
    <xdr:pic>
      <xdr:nvPicPr>
        <xdr:cNvPr id="11" name="Imagen 10" descr="Foto de casa en venta en cuarto de milla , cavalia, aguascalientes, aguascalientes, 0 No. 01 - 1">
          <a:extLst>
            <a:ext uri="{FF2B5EF4-FFF2-40B4-BE49-F238E27FC236}">
              <a16:creationId xmlns:a16="http://schemas.microsoft.com/office/drawing/2014/main" id="{A8D42E47-B2BE-1579-2FA7-A9DA5F15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872" y="236220"/>
          <a:ext cx="2369668" cy="162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257</xdr:row>
      <xdr:rowOff>137160</xdr:rowOff>
    </xdr:from>
    <xdr:to>
      <xdr:col>3</xdr:col>
      <xdr:colOff>762000</xdr:colOff>
      <xdr:row>269</xdr:row>
      <xdr:rowOff>15240</xdr:rowOff>
    </xdr:to>
    <xdr:pic>
      <xdr:nvPicPr>
        <xdr:cNvPr id="14" name="Imagen 13" descr="Foto de casa en venta en cuarto de milla , cavalia, aguascalientes, aguascalientes, 0 No. 04 - 4">
          <a:extLst>
            <a:ext uri="{FF2B5EF4-FFF2-40B4-BE49-F238E27FC236}">
              <a16:creationId xmlns:a16="http://schemas.microsoft.com/office/drawing/2014/main" id="{D2B3667F-2F0B-4A1A-CA6B-A1291804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" y="41589960"/>
          <a:ext cx="27813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586740</xdr:colOff>
      <xdr:row>257</xdr:row>
      <xdr:rowOff>137160</xdr:rowOff>
    </xdr:from>
    <xdr:to>
      <xdr:col>8</xdr:col>
      <xdr:colOff>160020</xdr:colOff>
      <xdr:row>269</xdr:row>
      <xdr:rowOff>15240</xdr:rowOff>
    </xdr:to>
    <xdr:pic>
      <xdr:nvPicPr>
        <xdr:cNvPr id="15" name="Imagen 14" descr="Foto de casa en venta en cuarto de milla , cavalia, aguascalientes, aguascalientes, 0 No. 05 - 5">
          <a:extLst>
            <a:ext uri="{FF2B5EF4-FFF2-40B4-BE49-F238E27FC236}">
              <a16:creationId xmlns:a16="http://schemas.microsoft.com/office/drawing/2014/main" id="{EDD451F7-03F4-BDB5-643D-99E850E8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0" y="41589960"/>
          <a:ext cx="27813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8</xdr:col>
      <xdr:colOff>320040</xdr:colOff>
      <xdr:row>282</xdr:row>
      <xdr:rowOff>15240</xdr:rowOff>
    </xdr:to>
    <xdr:pic>
      <xdr:nvPicPr>
        <xdr:cNvPr id="17" name="Imagen 16" descr="Foto de casa en venta en cuarto de milla , cavalia, aguascalientes, aguascalientes, 0 No. 11 - 11">
          <a:extLst>
            <a:ext uri="{FF2B5EF4-FFF2-40B4-BE49-F238E27FC236}">
              <a16:creationId xmlns:a16="http://schemas.microsoft.com/office/drawing/2014/main" id="{94D526F6-8866-0259-52F0-A66CF42B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79520" y="43815000"/>
          <a:ext cx="27813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53</xdr:row>
      <xdr:rowOff>152400</xdr:rowOff>
    </xdr:from>
    <xdr:to>
      <xdr:col>4</xdr:col>
      <xdr:colOff>280273</xdr:colOff>
      <xdr:row>65</xdr:row>
      <xdr:rowOff>92094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0CA17AF-1AC8-143D-37F2-0A314C84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9425940"/>
          <a:ext cx="3343513" cy="1951374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53</xdr:row>
      <xdr:rowOff>111320</xdr:rowOff>
    </xdr:from>
    <xdr:to>
      <xdr:col>8</xdr:col>
      <xdr:colOff>784860</xdr:colOff>
      <xdr:row>65</xdr:row>
      <xdr:rowOff>138127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689C1A3-0D5B-8739-1B46-C123D3DE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1900" y="9384860"/>
          <a:ext cx="3253740" cy="2038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153403</xdr:colOff>
      <xdr:row>238</xdr:row>
      <xdr:rowOff>160020</xdr:rowOff>
    </xdr:from>
    <xdr:to>
      <xdr:col>6</xdr:col>
      <xdr:colOff>666149</xdr:colOff>
      <xdr:row>253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E1558-5CF0-8445-83A7-012585B3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9203" y="40606980"/>
          <a:ext cx="4376086" cy="23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424180</xdr:colOff>
      <xdr:row>271</xdr:row>
      <xdr:rowOff>22860</xdr:rowOff>
    </xdr:from>
    <xdr:to>
      <xdr:col>3</xdr:col>
      <xdr:colOff>899159</xdr:colOff>
      <xdr:row>282</xdr:row>
      <xdr:rowOff>83819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8511D2-4371-9887-706C-455F2759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180" y="46062900"/>
          <a:ext cx="2600959" cy="1950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C63D-9692-42B8-9939-6E7733464EF1}">
  <dimension ref="A1:K281"/>
  <sheetViews>
    <sheetView view="pageLayout" zoomScaleNormal="100" workbookViewId="0">
      <selection sqref="A1:XFD1048576"/>
    </sheetView>
  </sheetViews>
  <sheetFormatPr baseColWidth="10" defaultColWidth="11.44140625" defaultRowHeight="13.2" x14ac:dyDescent="0.25"/>
  <cols>
    <col min="1" max="1" width="10" style="2" customWidth="1"/>
    <col min="2" max="2" width="8.5546875" style="2" customWidth="1"/>
    <col min="3" max="3" width="13.33203125" style="2" customWidth="1"/>
    <col min="4" max="4" width="10.5546875" style="2" customWidth="1"/>
    <col min="5" max="5" width="10.44140625" style="2" customWidth="1"/>
    <col min="6" max="6" width="11.44140625" style="2"/>
    <col min="7" max="7" width="11.109375" style="2" customWidth="1"/>
    <col min="8" max="8" width="12.88671875" style="2" customWidth="1"/>
    <col min="9" max="16384" width="11.44140625" style="2"/>
  </cols>
  <sheetData>
    <row r="1" spans="1:1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26" t="s">
        <v>222</v>
      </c>
    </row>
    <row r="8" spans="1:11" x14ac:dyDescent="0.25">
      <c r="K8" s="2" t="s">
        <v>228</v>
      </c>
    </row>
    <row r="13" spans="1:11" ht="14.4" x14ac:dyDescent="0.3">
      <c r="A13" s="23" t="s">
        <v>12</v>
      </c>
      <c r="B13" s="24"/>
      <c r="C13" s="24"/>
      <c r="D13" s="24"/>
      <c r="E13" s="24"/>
      <c r="F13" s="24"/>
      <c r="G13" s="24"/>
      <c r="H13" s="24"/>
      <c r="I13" s="24"/>
    </row>
    <row r="15" spans="1:11" x14ac:dyDescent="0.25">
      <c r="A15" s="2" t="s">
        <v>1</v>
      </c>
      <c r="G15" s="2" t="s">
        <v>4</v>
      </c>
    </row>
    <row r="16" spans="1:11" x14ac:dyDescent="0.25">
      <c r="A16" s="2" t="s">
        <v>2</v>
      </c>
      <c r="G16" s="2" t="s">
        <v>5</v>
      </c>
    </row>
    <row r="17" spans="1:10" x14ac:dyDescent="0.25">
      <c r="A17" s="2" t="s">
        <v>3</v>
      </c>
      <c r="G17" s="2" t="s">
        <v>6</v>
      </c>
    </row>
    <row r="18" spans="1:10" x14ac:dyDescent="0.25">
      <c r="A18" s="2" t="s">
        <v>7</v>
      </c>
    </row>
    <row r="19" spans="1:10" x14ac:dyDescent="0.25">
      <c r="A19" s="47" t="s">
        <v>203</v>
      </c>
      <c r="B19" s="47"/>
      <c r="C19" s="47"/>
      <c r="D19" s="47"/>
      <c r="E19" s="47"/>
      <c r="F19" s="47"/>
      <c r="G19" s="47"/>
      <c r="H19" s="47"/>
      <c r="I19" s="47"/>
    </row>
    <row r="20" spans="1:10" x14ac:dyDescent="0.25">
      <c r="A20" s="47"/>
      <c r="B20" s="47"/>
      <c r="C20" s="47"/>
      <c r="D20" s="47"/>
      <c r="E20" s="47"/>
      <c r="F20" s="47"/>
      <c r="G20" s="47"/>
      <c r="H20" s="47"/>
      <c r="I20" s="47"/>
    </row>
    <row r="21" spans="1:10" x14ac:dyDescent="0.25">
      <c r="A21" s="2" t="s">
        <v>153</v>
      </c>
    </row>
    <row r="22" spans="1:10" x14ac:dyDescent="0.25">
      <c r="A22" s="2" t="s">
        <v>8</v>
      </c>
    </row>
    <row r="23" spans="1:10" x14ac:dyDescent="0.25">
      <c r="A23" s="2" t="s">
        <v>9</v>
      </c>
    </row>
    <row r="24" spans="1:10" x14ac:dyDescent="0.25">
      <c r="A24" s="2" t="s">
        <v>10</v>
      </c>
    </row>
    <row r="25" spans="1:10" x14ac:dyDescent="0.25">
      <c r="A25" s="2" t="s">
        <v>11</v>
      </c>
    </row>
    <row r="26" spans="1:10" x14ac:dyDescent="0.25">
      <c r="A26" s="2" t="s">
        <v>145</v>
      </c>
    </row>
    <row r="27" spans="1:10" x14ac:dyDescent="0.25">
      <c r="A27" s="2" t="s">
        <v>146</v>
      </c>
    </row>
    <row r="29" spans="1:10" ht="18" customHeight="1" x14ac:dyDescent="0.3">
      <c r="A29" s="23" t="s">
        <v>223</v>
      </c>
      <c r="B29" s="24"/>
      <c r="C29" s="24"/>
      <c r="D29" s="24"/>
      <c r="E29" s="24"/>
      <c r="F29" s="24"/>
      <c r="G29" s="42">
        <f>+F224</f>
        <v>85822.294226190468</v>
      </c>
      <c r="H29" s="42"/>
      <c r="I29" s="42"/>
      <c r="J29" s="22" t="s">
        <v>224</v>
      </c>
    </row>
    <row r="31" spans="1:10" ht="14.4" x14ac:dyDescent="0.3">
      <c r="A31" s="23" t="s">
        <v>13</v>
      </c>
      <c r="B31" s="24"/>
      <c r="C31" s="24"/>
      <c r="D31" s="24"/>
      <c r="E31" s="24"/>
      <c r="F31" s="24"/>
      <c r="G31" s="24"/>
      <c r="H31" s="24"/>
      <c r="I31" s="24"/>
    </row>
    <row r="32" spans="1:10" x14ac:dyDescent="0.25">
      <c r="A32" s="2" t="s">
        <v>37</v>
      </c>
    </row>
    <row r="33" spans="1:9" x14ac:dyDescent="0.25">
      <c r="A33" s="2" t="s">
        <v>34</v>
      </c>
    </row>
    <row r="34" spans="1:9" x14ac:dyDescent="0.25">
      <c r="A34" s="2" t="s">
        <v>35</v>
      </c>
    </row>
    <row r="35" spans="1:9" x14ac:dyDescent="0.25">
      <c r="A35" s="2" t="s">
        <v>14</v>
      </c>
    </row>
    <row r="36" spans="1:9" x14ac:dyDescent="0.25">
      <c r="A36" s="2" t="s">
        <v>15</v>
      </c>
    </row>
    <row r="37" spans="1:9" x14ac:dyDescent="0.25">
      <c r="A37" s="2" t="s">
        <v>16</v>
      </c>
    </row>
    <row r="38" spans="1:9" x14ac:dyDescent="0.25">
      <c r="A38" s="2" t="s">
        <v>17</v>
      </c>
    </row>
    <row r="39" spans="1:9" ht="13.5" customHeight="1" x14ac:dyDescent="0.25">
      <c r="A39" s="44" t="s">
        <v>36</v>
      </c>
      <c r="B39" s="44"/>
      <c r="C39" s="44"/>
      <c r="D39" s="44"/>
      <c r="E39" s="44"/>
      <c r="F39" s="44"/>
      <c r="G39" s="44"/>
      <c r="H39" s="44"/>
      <c r="I39" s="44"/>
    </row>
    <row r="40" spans="1:9" x14ac:dyDescent="0.25">
      <c r="A40" s="44"/>
      <c r="B40" s="44"/>
      <c r="C40" s="44"/>
      <c r="D40" s="44"/>
      <c r="E40" s="44"/>
      <c r="F40" s="44"/>
      <c r="G40" s="44"/>
      <c r="H40" s="44"/>
      <c r="I40" s="44"/>
    </row>
    <row r="41" spans="1:9" ht="13.8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ht="13.8" x14ac:dyDescent="0.3">
      <c r="A42" s="2" t="s">
        <v>18</v>
      </c>
      <c r="D42" s="4" t="s">
        <v>19</v>
      </c>
      <c r="E42" s="4" t="s">
        <v>20</v>
      </c>
    </row>
    <row r="43" spans="1:9" ht="13.8" x14ac:dyDescent="0.3">
      <c r="B43" s="3" t="s">
        <v>19</v>
      </c>
      <c r="C43" s="8" t="s">
        <v>38</v>
      </c>
      <c r="F43" s="5" t="s">
        <v>19</v>
      </c>
      <c r="G43" s="9" t="s">
        <v>23</v>
      </c>
    </row>
    <row r="44" spans="1:9" ht="13.8" x14ac:dyDescent="0.3">
      <c r="B44" s="3" t="s">
        <v>19</v>
      </c>
      <c r="C44" s="8" t="s">
        <v>128</v>
      </c>
      <c r="F44" s="5" t="s">
        <v>19</v>
      </c>
      <c r="G44" s="9" t="s">
        <v>24</v>
      </c>
    </row>
    <row r="45" spans="1:9" ht="13.8" x14ac:dyDescent="0.3">
      <c r="B45" s="3" t="s">
        <v>19</v>
      </c>
      <c r="C45" s="8" t="s">
        <v>39</v>
      </c>
      <c r="F45" s="5" t="s">
        <v>19</v>
      </c>
      <c r="G45" s="9" t="s">
        <v>25</v>
      </c>
    </row>
    <row r="46" spans="1:9" ht="13.8" x14ac:dyDescent="0.3">
      <c r="B46" s="3" t="s">
        <v>19</v>
      </c>
      <c r="C46" s="8" t="s">
        <v>21</v>
      </c>
      <c r="F46" s="5" t="s">
        <v>19</v>
      </c>
      <c r="G46" s="9" t="s">
        <v>42</v>
      </c>
    </row>
    <row r="47" spans="1:9" x14ac:dyDescent="0.25">
      <c r="A47" s="2" t="s">
        <v>22</v>
      </c>
    </row>
    <row r="48" spans="1:9" x14ac:dyDescent="0.25">
      <c r="B48" s="3" t="s">
        <v>19</v>
      </c>
      <c r="C48" s="9" t="s">
        <v>26</v>
      </c>
      <c r="D48" s="3" t="s">
        <v>19</v>
      </c>
      <c r="E48" s="9" t="s">
        <v>30</v>
      </c>
      <c r="F48" s="3" t="s">
        <v>19</v>
      </c>
      <c r="G48" s="9" t="s">
        <v>41</v>
      </c>
    </row>
    <row r="49" spans="1:10" x14ac:dyDescent="0.25">
      <c r="B49" s="3" t="s">
        <v>19</v>
      </c>
      <c r="C49" s="9" t="s">
        <v>27</v>
      </c>
      <c r="D49" s="3" t="s">
        <v>19</v>
      </c>
      <c r="E49" s="9" t="s">
        <v>31</v>
      </c>
      <c r="F49" s="3" t="s">
        <v>19</v>
      </c>
      <c r="G49" s="9" t="s">
        <v>40</v>
      </c>
    </row>
    <row r="50" spans="1:10" ht="13.8" x14ac:dyDescent="0.3">
      <c r="B50" s="5" t="s">
        <v>20</v>
      </c>
      <c r="C50" s="9" t="s">
        <v>28</v>
      </c>
      <c r="D50" s="3" t="s">
        <v>19</v>
      </c>
      <c r="E50" s="9" t="s">
        <v>32</v>
      </c>
    </row>
    <row r="51" spans="1:10" x14ac:dyDescent="0.25">
      <c r="B51" s="3" t="s">
        <v>19</v>
      </c>
      <c r="C51" s="9" t="s">
        <v>29</v>
      </c>
      <c r="D51" s="3" t="s">
        <v>19</v>
      </c>
      <c r="E51" s="9" t="s">
        <v>33</v>
      </c>
    </row>
    <row r="52" spans="1:10" ht="14.4" x14ac:dyDescent="0.3">
      <c r="A52" s="23" t="s">
        <v>43</v>
      </c>
      <c r="B52" s="24"/>
      <c r="C52" s="24"/>
      <c r="D52" s="24"/>
      <c r="E52" s="24"/>
      <c r="F52" s="24"/>
      <c r="G52" s="24"/>
      <c r="H52" s="24"/>
      <c r="I52" s="24"/>
    </row>
    <row r="54" spans="1:10" x14ac:dyDescent="0.25">
      <c r="A54" s="2" t="s">
        <v>50</v>
      </c>
    </row>
    <row r="61" spans="1:10" x14ac:dyDescent="0.25">
      <c r="J61" s="26" t="s">
        <v>220</v>
      </c>
    </row>
    <row r="69" spans="1:10" x14ac:dyDescent="0.25">
      <c r="A69" s="2" t="s">
        <v>44</v>
      </c>
    </row>
    <row r="70" spans="1:10" x14ac:dyDescent="0.25">
      <c r="A70" s="2" t="s">
        <v>147</v>
      </c>
      <c r="E70" s="2" t="s">
        <v>148</v>
      </c>
      <c r="H70" s="2" t="s">
        <v>149</v>
      </c>
      <c r="J70" s="22" t="s">
        <v>215</v>
      </c>
    </row>
    <row r="72" spans="1:10" x14ac:dyDescent="0.25">
      <c r="A72" s="45" t="s">
        <v>51</v>
      </c>
      <c r="B72" s="45"/>
      <c r="C72" s="45"/>
      <c r="D72" s="45"/>
      <c r="E72" s="45"/>
      <c r="F72" s="45"/>
      <c r="G72" s="45"/>
      <c r="H72" s="45"/>
      <c r="I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</row>
    <row r="75" spans="1:10" x14ac:dyDescent="0.25">
      <c r="A75" s="2" t="s">
        <v>45</v>
      </c>
    </row>
    <row r="76" spans="1:10" x14ac:dyDescent="0.25">
      <c r="A76" s="2" t="s">
        <v>211</v>
      </c>
      <c r="F76" s="2" t="s">
        <v>213</v>
      </c>
    </row>
    <row r="77" spans="1:10" x14ac:dyDescent="0.25">
      <c r="A77" s="2" t="s">
        <v>212</v>
      </c>
      <c r="F77" s="2" t="s">
        <v>214</v>
      </c>
    </row>
    <row r="79" spans="1:10" x14ac:dyDescent="0.25">
      <c r="A79" s="2" t="s">
        <v>64</v>
      </c>
    </row>
    <row r="80" spans="1:10" x14ac:dyDescent="0.25">
      <c r="A80" s="2" t="s">
        <v>194</v>
      </c>
    </row>
    <row r="81" spans="1:10" x14ac:dyDescent="0.25">
      <c r="A81" s="2" t="s">
        <v>195</v>
      </c>
    </row>
    <row r="82" spans="1:10" x14ac:dyDescent="0.25">
      <c r="A82" s="2" t="s">
        <v>210</v>
      </c>
    </row>
    <row r="83" spans="1:10" x14ac:dyDescent="0.25">
      <c r="A83" s="38" t="s">
        <v>196</v>
      </c>
      <c r="B83" s="38"/>
      <c r="C83" s="38"/>
      <c r="D83" s="38"/>
      <c r="E83" s="38"/>
      <c r="F83" s="38"/>
      <c r="G83" s="38"/>
      <c r="H83" s="38"/>
      <c r="I83" s="38"/>
    </row>
    <row r="84" spans="1:10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10" x14ac:dyDescent="0.25">
      <c r="A85" s="19"/>
      <c r="B85" s="19"/>
      <c r="C85" s="19"/>
      <c r="D85" s="19"/>
      <c r="E85" s="19"/>
      <c r="F85" s="19"/>
      <c r="G85" s="19"/>
      <c r="H85" s="19"/>
      <c r="I85" s="19"/>
    </row>
    <row r="86" spans="1:10" ht="14.4" x14ac:dyDescent="0.3">
      <c r="A86" s="23" t="s">
        <v>46</v>
      </c>
      <c r="B86" s="24"/>
      <c r="C86" s="24"/>
      <c r="D86" s="24"/>
      <c r="E86" s="24"/>
      <c r="F86" s="24"/>
      <c r="G86" s="24"/>
      <c r="H86" s="24"/>
      <c r="I86" s="24"/>
    </row>
    <row r="87" spans="1:10" ht="12.75" customHeight="1" x14ac:dyDescent="0.25">
      <c r="A87" s="46" t="s">
        <v>47</v>
      </c>
      <c r="B87" s="46"/>
      <c r="C87" s="46"/>
      <c r="D87" s="46"/>
      <c r="E87" s="46"/>
      <c r="F87" s="46"/>
      <c r="G87" s="46"/>
      <c r="H87" s="46"/>
      <c r="I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2" t="s">
        <v>219</v>
      </c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</row>
    <row r="90" spans="1:10" ht="19.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</row>
    <row r="92" spans="1:10" x14ac:dyDescent="0.25">
      <c r="A92" s="2" t="s">
        <v>197</v>
      </c>
      <c r="F92" s="2" t="s">
        <v>200</v>
      </c>
    </row>
    <row r="93" spans="1:10" x14ac:dyDescent="0.25">
      <c r="A93" s="2" t="s">
        <v>198</v>
      </c>
      <c r="F93" s="2" t="s">
        <v>201</v>
      </c>
      <c r="J93" s="2" t="s">
        <v>216</v>
      </c>
    </row>
    <row r="94" spans="1:10" x14ac:dyDescent="0.25">
      <c r="B94" s="2" t="s">
        <v>48</v>
      </c>
      <c r="F94" s="2" t="s">
        <v>202</v>
      </c>
      <c r="J94" s="2" t="s">
        <v>221</v>
      </c>
    </row>
    <row r="95" spans="1:10" x14ac:dyDescent="0.25">
      <c r="A95" s="2" t="s">
        <v>150</v>
      </c>
      <c r="F95" s="2" t="s">
        <v>199</v>
      </c>
    </row>
    <row r="96" spans="1:10" x14ac:dyDescent="0.25">
      <c r="A96" s="2" t="s">
        <v>151</v>
      </c>
      <c r="F96" s="2" t="s">
        <v>152</v>
      </c>
      <c r="J96" s="2" t="s">
        <v>217</v>
      </c>
    </row>
    <row r="98" spans="1:9" ht="14.4" x14ac:dyDescent="0.3">
      <c r="A98" s="23" t="s">
        <v>49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45" t="s">
        <v>204</v>
      </c>
      <c r="B99" s="45"/>
      <c r="C99" s="45"/>
      <c r="D99" s="45"/>
      <c r="E99" s="45"/>
      <c r="F99" s="45"/>
      <c r="G99" s="45"/>
      <c r="H99" s="45"/>
      <c r="I99" s="45"/>
    </row>
    <row r="100" spans="1:9" x14ac:dyDescent="0.25">
      <c r="A100" s="45"/>
      <c r="B100" s="45"/>
      <c r="C100" s="45"/>
      <c r="D100" s="45"/>
      <c r="E100" s="45"/>
      <c r="F100" s="45"/>
      <c r="G100" s="45"/>
      <c r="H100" s="45"/>
      <c r="I100" s="45"/>
    </row>
    <row r="101" spans="1:9" x14ac:dyDescent="0.25">
      <c r="A101" s="45"/>
      <c r="B101" s="45"/>
      <c r="C101" s="45"/>
      <c r="D101" s="45"/>
      <c r="E101" s="45"/>
      <c r="F101" s="45"/>
      <c r="G101" s="45"/>
      <c r="H101" s="45"/>
      <c r="I101" s="45"/>
    </row>
    <row r="103" spans="1:9" ht="14.4" x14ac:dyDescent="0.3">
      <c r="A103" s="23" t="s">
        <v>52</v>
      </c>
      <c r="B103" s="24"/>
      <c r="C103" s="24"/>
      <c r="D103" s="24"/>
      <c r="E103" s="24"/>
      <c r="F103" s="24"/>
      <c r="G103" s="24"/>
      <c r="H103" s="24"/>
      <c r="I103" s="24"/>
    </row>
    <row r="104" spans="1:9" x14ac:dyDescent="0.25">
      <c r="A104" s="11" t="s">
        <v>53</v>
      </c>
    </row>
    <row r="105" spans="1:9" x14ac:dyDescent="0.25">
      <c r="A105" s="2" t="s">
        <v>54</v>
      </c>
    </row>
    <row r="106" spans="1:9" x14ac:dyDescent="0.25">
      <c r="A106" s="2" t="s">
        <v>55</v>
      </c>
    </row>
    <row r="107" spans="1:9" ht="12.75" customHeight="1" x14ac:dyDescent="0.25">
      <c r="A107" s="38" t="s">
        <v>56</v>
      </c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x14ac:dyDescent="0.25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x14ac:dyDescent="0.25">
      <c r="A111" s="11" t="s">
        <v>57</v>
      </c>
    </row>
    <row r="112" spans="1:9" x14ac:dyDescent="0.25">
      <c r="A112" s="38" t="s">
        <v>58</v>
      </c>
      <c r="B112" s="38"/>
      <c r="C112" s="38"/>
      <c r="D112" s="38"/>
      <c r="E112" s="38"/>
      <c r="F112" s="38"/>
      <c r="G112" s="38"/>
      <c r="H112" s="38"/>
      <c r="I112" s="38"/>
    </row>
    <row r="113" spans="1:9" x14ac:dyDescent="0.2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11" t="s">
        <v>59</v>
      </c>
    </row>
    <row r="115" spans="1:9" x14ac:dyDescent="0.25">
      <c r="A115" s="38" t="s">
        <v>60</v>
      </c>
      <c r="B115" s="38"/>
      <c r="C115" s="38"/>
      <c r="D115" s="38"/>
      <c r="E115" s="38"/>
      <c r="F115" s="38"/>
      <c r="G115" s="38"/>
      <c r="H115" s="38"/>
      <c r="I115" s="38"/>
    </row>
    <row r="116" spans="1:9" x14ac:dyDescent="0.25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 x14ac:dyDescent="0.25">
      <c r="A117" s="38" t="s">
        <v>61</v>
      </c>
      <c r="B117" s="38"/>
      <c r="C117" s="38"/>
      <c r="D117" s="38"/>
      <c r="E117" s="38"/>
      <c r="F117" s="38"/>
      <c r="G117" s="38"/>
      <c r="H117" s="38"/>
      <c r="I117" s="38"/>
    </row>
    <row r="118" spans="1:9" x14ac:dyDescent="0.25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 x14ac:dyDescent="0.25">
      <c r="A119" s="11" t="s">
        <v>62</v>
      </c>
    </row>
    <row r="120" spans="1:9" ht="12.75" customHeight="1" x14ac:dyDescent="0.25">
      <c r="A120" s="38" t="s">
        <v>63</v>
      </c>
      <c r="B120" s="38"/>
      <c r="C120" s="38"/>
      <c r="D120" s="38"/>
      <c r="E120" s="38"/>
      <c r="F120" s="38"/>
      <c r="G120" s="38"/>
      <c r="H120" s="38"/>
      <c r="I120" s="38"/>
    </row>
    <row r="121" spans="1:9" x14ac:dyDescent="0.2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x14ac:dyDescent="0.25">
      <c r="A122" s="38"/>
      <c r="B122" s="38"/>
      <c r="C122" s="38"/>
      <c r="D122" s="38"/>
      <c r="E122" s="38"/>
      <c r="F122" s="38"/>
      <c r="G122" s="38"/>
      <c r="H122" s="38"/>
      <c r="I122" s="38"/>
    </row>
    <row r="123" spans="1:9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5" spans="1:9" ht="14.4" x14ac:dyDescent="0.3">
      <c r="A125" s="23" t="s">
        <v>65</v>
      </c>
      <c r="B125" s="24"/>
      <c r="C125" s="24"/>
      <c r="D125" s="24"/>
      <c r="E125" s="24"/>
      <c r="F125" s="24"/>
      <c r="G125" s="24"/>
      <c r="H125" s="24"/>
      <c r="I125" s="24"/>
    </row>
    <row r="126" spans="1:9" x14ac:dyDescent="0.25">
      <c r="A126" s="38" t="s">
        <v>66</v>
      </c>
      <c r="B126" s="38"/>
      <c r="C126" s="38"/>
      <c r="D126" s="38"/>
      <c r="E126" s="38"/>
      <c r="F126" s="38"/>
      <c r="G126" s="38"/>
      <c r="H126" s="38"/>
      <c r="I126" s="38"/>
    </row>
    <row r="127" spans="1:9" x14ac:dyDescent="0.25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 x14ac:dyDescent="0.25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 x14ac:dyDescent="0.25">
      <c r="A129" s="38"/>
      <c r="B129" s="38"/>
      <c r="C129" s="38"/>
      <c r="D129" s="38"/>
      <c r="E129" s="38"/>
      <c r="F129" s="38"/>
      <c r="G129" s="38"/>
      <c r="H129" s="38"/>
      <c r="I129" s="38"/>
    </row>
    <row r="131" spans="1:9" ht="14.4" x14ac:dyDescent="0.3">
      <c r="A131" s="23" t="s">
        <v>67</v>
      </c>
      <c r="B131" s="24"/>
      <c r="C131" s="24"/>
      <c r="D131" s="24"/>
      <c r="E131" s="24"/>
      <c r="F131" s="24"/>
      <c r="G131" s="24"/>
      <c r="H131" s="24"/>
      <c r="I131" s="24"/>
    </row>
    <row r="132" spans="1:9" x14ac:dyDescent="0.25">
      <c r="A132" s="6" t="s">
        <v>68</v>
      </c>
      <c r="B132" s="2" t="s">
        <v>74</v>
      </c>
      <c r="F132" s="6" t="s">
        <v>71</v>
      </c>
      <c r="G132" s="2" t="s">
        <v>77</v>
      </c>
    </row>
    <row r="133" spans="1:9" x14ac:dyDescent="0.25">
      <c r="A133" s="6" t="s">
        <v>69</v>
      </c>
      <c r="B133" s="2" t="s">
        <v>75</v>
      </c>
      <c r="F133" s="6" t="s">
        <v>72</v>
      </c>
      <c r="G133" s="2" t="s">
        <v>78</v>
      </c>
    </row>
    <row r="134" spans="1:9" x14ac:dyDescent="0.25">
      <c r="A134" s="6" t="s">
        <v>70</v>
      </c>
      <c r="B134" s="2" t="s">
        <v>76</v>
      </c>
      <c r="F134" s="6" t="s">
        <v>73</v>
      </c>
      <c r="G134" s="2" t="s">
        <v>79</v>
      </c>
    </row>
    <row r="136" spans="1:9" ht="14.4" x14ac:dyDescent="0.3">
      <c r="A136" s="1" t="s">
        <v>123</v>
      </c>
      <c r="F136" s="12" t="s">
        <v>80</v>
      </c>
    </row>
    <row r="137" spans="1:9" x14ac:dyDescent="0.25">
      <c r="A137" s="2" t="s">
        <v>81</v>
      </c>
      <c r="C137" s="6" t="s">
        <v>89</v>
      </c>
      <c r="D137" s="13">
        <v>1</v>
      </c>
      <c r="F137" s="2" t="s">
        <v>97</v>
      </c>
      <c r="H137" s="6" t="s">
        <v>100</v>
      </c>
      <c r="I137" s="14">
        <v>1</v>
      </c>
    </row>
    <row r="138" spans="1:9" x14ac:dyDescent="0.25">
      <c r="A138" s="2" t="s">
        <v>82</v>
      </c>
      <c r="C138" s="6" t="s">
        <v>90</v>
      </c>
      <c r="D138" s="13">
        <v>0.9</v>
      </c>
      <c r="F138" s="2" t="s">
        <v>98</v>
      </c>
      <c r="H138" s="6" t="s">
        <v>101</v>
      </c>
      <c r="I138" s="14">
        <v>0.9</v>
      </c>
    </row>
    <row r="139" spans="1:9" x14ac:dyDescent="0.25">
      <c r="A139" s="2" t="s">
        <v>83</v>
      </c>
      <c r="C139" s="6" t="s">
        <v>91</v>
      </c>
      <c r="D139" s="13">
        <v>0.8</v>
      </c>
      <c r="F139" s="2" t="s">
        <v>99</v>
      </c>
      <c r="H139" s="6" t="s">
        <v>102</v>
      </c>
      <c r="I139" s="14">
        <v>0.8</v>
      </c>
    </row>
    <row r="140" spans="1:9" x14ac:dyDescent="0.25">
      <c r="A140" s="2" t="s">
        <v>84</v>
      </c>
      <c r="C140" s="6" t="s">
        <v>92</v>
      </c>
      <c r="D140" s="13">
        <v>0.7</v>
      </c>
    </row>
    <row r="141" spans="1:9" x14ac:dyDescent="0.25">
      <c r="A141" s="2" t="s">
        <v>85</v>
      </c>
      <c r="C141" s="6" t="s">
        <v>93</v>
      </c>
      <c r="D141" s="13">
        <v>0.6</v>
      </c>
    </row>
    <row r="142" spans="1:9" x14ac:dyDescent="0.25">
      <c r="A142" s="2" t="s">
        <v>86</v>
      </c>
      <c r="C142" s="6" t="s">
        <v>94</v>
      </c>
      <c r="D142" s="13">
        <v>0.5</v>
      </c>
    </row>
    <row r="143" spans="1:9" x14ac:dyDescent="0.25">
      <c r="A143" s="2" t="s">
        <v>87</v>
      </c>
      <c r="C143" s="6" t="s">
        <v>95</v>
      </c>
      <c r="D143" s="13">
        <v>0.4</v>
      </c>
    </row>
    <row r="144" spans="1:9" x14ac:dyDescent="0.25">
      <c r="A144" s="2" t="s">
        <v>88</v>
      </c>
      <c r="C144" s="6" t="s">
        <v>96</v>
      </c>
      <c r="D144" s="13">
        <v>0.3</v>
      </c>
    </row>
    <row r="146" spans="1:9" ht="14.4" x14ac:dyDescent="0.3">
      <c r="A146" s="1" t="s">
        <v>103</v>
      </c>
      <c r="F146" s="12" t="s">
        <v>104</v>
      </c>
    </row>
    <row r="147" spans="1:9" x14ac:dyDescent="0.25">
      <c r="A147" s="2" t="s">
        <v>105</v>
      </c>
      <c r="C147" s="6" t="s">
        <v>110</v>
      </c>
      <c r="D147" s="14">
        <v>0.85</v>
      </c>
      <c r="F147" s="2" t="s">
        <v>115</v>
      </c>
      <c r="H147" s="6" t="s">
        <v>119</v>
      </c>
      <c r="I147" s="14">
        <v>1</v>
      </c>
    </row>
    <row r="148" spans="1:9" x14ac:dyDescent="0.25">
      <c r="A148" s="2" t="s">
        <v>106</v>
      </c>
      <c r="C148" s="6" t="s">
        <v>111</v>
      </c>
      <c r="D148" s="14">
        <v>1</v>
      </c>
      <c r="F148" s="2" t="s">
        <v>116</v>
      </c>
      <c r="H148" s="6" t="s">
        <v>120</v>
      </c>
      <c r="I148" s="14">
        <v>0.9</v>
      </c>
    </row>
    <row r="149" spans="1:9" x14ac:dyDescent="0.25">
      <c r="A149" s="2" t="s">
        <v>107</v>
      </c>
      <c r="C149" s="6" t="s">
        <v>112</v>
      </c>
      <c r="D149" s="14">
        <v>1.1499999999999999</v>
      </c>
      <c r="F149" s="2" t="s">
        <v>117</v>
      </c>
      <c r="H149" s="6" t="s">
        <v>121</v>
      </c>
      <c r="I149" s="14">
        <v>0.9</v>
      </c>
    </row>
    <row r="150" spans="1:9" x14ac:dyDescent="0.25">
      <c r="A150" s="2" t="s">
        <v>108</v>
      </c>
      <c r="C150" s="6" t="s">
        <v>113</v>
      </c>
      <c r="D150" s="14">
        <v>1.25</v>
      </c>
      <c r="F150" s="2" t="s">
        <v>118</v>
      </c>
      <c r="H150" s="6" t="s">
        <v>122</v>
      </c>
      <c r="I150" s="14">
        <v>0.8</v>
      </c>
    </row>
    <row r="151" spans="1:9" x14ac:dyDescent="0.25">
      <c r="A151" s="2" t="s">
        <v>109</v>
      </c>
      <c r="C151" s="6" t="s">
        <v>114</v>
      </c>
      <c r="D151" s="14">
        <v>1.35</v>
      </c>
    </row>
    <row r="153" spans="1:9" x14ac:dyDescent="0.25">
      <c r="A153" s="25" t="s">
        <v>124</v>
      </c>
      <c r="B153" s="24"/>
      <c r="C153" s="24"/>
      <c r="D153" s="24"/>
      <c r="E153" s="24"/>
      <c r="F153" s="24"/>
      <c r="G153" s="24"/>
      <c r="H153" s="24"/>
      <c r="I153" s="24"/>
    </row>
    <row r="154" spans="1:9" x14ac:dyDescent="0.25">
      <c r="A154" s="2" t="s">
        <v>125</v>
      </c>
    </row>
    <row r="155" spans="1:9" x14ac:dyDescent="0.25">
      <c r="E155" s="3">
        <v>1</v>
      </c>
      <c r="F155" s="2">
        <v>2</v>
      </c>
      <c r="G155" s="2">
        <v>3</v>
      </c>
      <c r="H155" s="2">
        <v>4</v>
      </c>
    </row>
    <row r="157" spans="1:9" x14ac:dyDescent="0.25">
      <c r="C157" s="2" t="s">
        <v>126</v>
      </c>
    </row>
    <row r="159" spans="1:9" x14ac:dyDescent="0.25">
      <c r="A159" s="25" t="s">
        <v>127</v>
      </c>
      <c r="B159" s="24"/>
      <c r="C159" s="24"/>
      <c r="D159" s="24"/>
      <c r="E159" s="24"/>
      <c r="F159" s="24"/>
      <c r="G159" s="24"/>
      <c r="H159" s="24"/>
      <c r="I159" s="24"/>
    </row>
    <row r="160" spans="1:9" x14ac:dyDescent="0.25">
      <c r="A160" s="2" t="s">
        <v>129</v>
      </c>
    </row>
    <row r="161" spans="1:9" x14ac:dyDescent="0.25">
      <c r="B161" s="16" t="s">
        <v>131</v>
      </c>
      <c r="E161" s="3">
        <v>1</v>
      </c>
      <c r="F161" s="2">
        <v>2</v>
      </c>
      <c r="G161" s="2">
        <v>3</v>
      </c>
      <c r="H161" s="2">
        <v>4</v>
      </c>
    </row>
    <row r="162" spans="1:9" x14ac:dyDescent="0.25">
      <c r="A162" s="2" t="s">
        <v>132</v>
      </c>
    </row>
    <row r="163" spans="1:9" x14ac:dyDescent="0.25">
      <c r="A163" s="2" t="s">
        <v>68</v>
      </c>
    </row>
    <row r="164" spans="1:9" x14ac:dyDescent="0.25">
      <c r="A164" s="2" t="s">
        <v>69</v>
      </c>
    </row>
    <row r="165" spans="1:9" x14ac:dyDescent="0.25">
      <c r="A165" s="2" t="s">
        <v>70</v>
      </c>
      <c r="C165" s="2" t="s">
        <v>126</v>
      </c>
    </row>
    <row r="166" spans="1:9" x14ac:dyDescent="0.25">
      <c r="A166" s="2" t="s">
        <v>71</v>
      </c>
    </row>
    <row r="167" spans="1:9" x14ac:dyDescent="0.25">
      <c r="A167" s="2" t="s">
        <v>133</v>
      </c>
    </row>
    <row r="168" spans="1:9" x14ac:dyDescent="0.25">
      <c r="A168" s="2" t="s">
        <v>134</v>
      </c>
    </row>
    <row r="169" spans="1:9" x14ac:dyDescent="0.25">
      <c r="A169" s="2" t="s">
        <v>135</v>
      </c>
    </row>
    <row r="170" spans="1:9" x14ac:dyDescent="0.25">
      <c r="A170" s="2" t="s">
        <v>136</v>
      </c>
    </row>
    <row r="171" spans="1:9" x14ac:dyDescent="0.25">
      <c r="B171" s="2" t="s">
        <v>137</v>
      </c>
      <c r="E171" s="15">
        <v>0</v>
      </c>
      <c r="F171" s="15">
        <v>0</v>
      </c>
      <c r="G171" s="15">
        <v>0</v>
      </c>
      <c r="H171" s="15">
        <v>0</v>
      </c>
    </row>
    <row r="172" spans="1:9" x14ac:dyDescent="0.25">
      <c r="A172" s="2" t="s">
        <v>138</v>
      </c>
      <c r="E172" s="13">
        <v>0</v>
      </c>
      <c r="F172" s="13">
        <v>0</v>
      </c>
      <c r="G172" s="13">
        <v>0</v>
      </c>
      <c r="H172" s="13">
        <v>0</v>
      </c>
    </row>
    <row r="174" spans="1:9" x14ac:dyDescent="0.25">
      <c r="E174" s="2" t="s">
        <v>139</v>
      </c>
      <c r="G174" s="2" t="s">
        <v>141</v>
      </c>
      <c r="I174" s="3" t="s">
        <v>142</v>
      </c>
    </row>
    <row r="175" spans="1:9" x14ac:dyDescent="0.25">
      <c r="E175" s="2" t="s">
        <v>140</v>
      </c>
      <c r="H175" s="2" t="s">
        <v>143</v>
      </c>
      <c r="I175" s="2" t="s">
        <v>126</v>
      </c>
    </row>
    <row r="177" spans="1:10" x14ac:dyDescent="0.25">
      <c r="A177" s="25" t="s">
        <v>144</v>
      </c>
      <c r="B177" s="24"/>
      <c r="C177" s="24"/>
      <c r="D177" s="24"/>
      <c r="E177" s="24"/>
      <c r="F177" s="24"/>
      <c r="G177" s="24"/>
      <c r="H177" s="24"/>
      <c r="I177" s="24"/>
    </row>
    <row r="178" spans="1:10" x14ac:dyDescent="0.25">
      <c r="A178" s="2" t="s">
        <v>130</v>
      </c>
    </row>
    <row r="179" spans="1:10" x14ac:dyDescent="0.25">
      <c r="B179" s="2" t="s">
        <v>156</v>
      </c>
      <c r="D179" s="2" t="s">
        <v>161</v>
      </c>
      <c r="F179" s="2" t="s">
        <v>158</v>
      </c>
      <c r="H179" s="2" t="s">
        <v>159</v>
      </c>
      <c r="I179" s="2" t="s">
        <v>160</v>
      </c>
    </row>
    <row r="182" spans="1:10" x14ac:dyDescent="0.25">
      <c r="A182" s="2" t="s">
        <v>154</v>
      </c>
    </row>
    <row r="183" spans="1:10" x14ac:dyDescent="0.25">
      <c r="A183" s="6" t="s">
        <v>156</v>
      </c>
      <c r="B183" s="6" t="s">
        <v>161</v>
      </c>
      <c r="C183" s="6" t="s">
        <v>159</v>
      </c>
      <c r="D183" s="6" t="s">
        <v>162</v>
      </c>
      <c r="E183" s="6" t="s">
        <v>163</v>
      </c>
      <c r="F183" s="6" t="s">
        <v>72</v>
      </c>
      <c r="G183" s="6" t="s">
        <v>164</v>
      </c>
      <c r="H183" s="6" t="s">
        <v>165</v>
      </c>
      <c r="I183" s="6" t="s">
        <v>166</v>
      </c>
    </row>
    <row r="186" spans="1:10" x14ac:dyDescent="0.25">
      <c r="A186" s="2" t="s">
        <v>155</v>
      </c>
    </row>
    <row r="187" spans="1:10" x14ac:dyDescent="0.25">
      <c r="A187" s="2" t="s">
        <v>157</v>
      </c>
    </row>
    <row r="188" spans="1:10" x14ac:dyDescent="0.25">
      <c r="A188" s="6" t="s">
        <v>156</v>
      </c>
      <c r="B188" s="6" t="s">
        <v>161</v>
      </c>
      <c r="C188" s="6" t="s">
        <v>159</v>
      </c>
      <c r="D188" s="6" t="s">
        <v>162</v>
      </c>
      <c r="E188" s="6" t="s">
        <v>163</v>
      </c>
      <c r="F188" s="6" t="s">
        <v>72</v>
      </c>
      <c r="G188" s="6" t="s">
        <v>164</v>
      </c>
      <c r="H188" s="6" t="s">
        <v>165</v>
      </c>
      <c r="I188" s="6" t="s">
        <v>166</v>
      </c>
    </row>
    <row r="189" spans="1:10" x14ac:dyDescent="0.25">
      <c r="A189" s="2" t="s">
        <v>207</v>
      </c>
      <c r="B189" s="6" t="s">
        <v>208</v>
      </c>
      <c r="C189" s="20">
        <f>+F217</f>
        <v>97193.7</v>
      </c>
      <c r="D189" s="20">
        <f>+C189</f>
        <v>97193.7</v>
      </c>
      <c r="E189" s="2" t="s">
        <v>209</v>
      </c>
      <c r="J189" s="26" t="s">
        <v>218</v>
      </c>
    </row>
    <row r="190" spans="1:10" x14ac:dyDescent="0.25">
      <c r="J190" s="26" t="s">
        <v>225</v>
      </c>
    </row>
    <row r="191" spans="1:10" x14ac:dyDescent="0.25">
      <c r="B191" s="17" t="s">
        <v>167</v>
      </c>
      <c r="D191" s="20">
        <f>+D189</f>
        <v>97193.7</v>
      </c>
      <c r="G191" s="17" t="s">
        <v>168</v>
      </c>
    </row>
    <row r="193" spans="1:9" x14ac:dyDescent="0.25">
      <c r="E193" s="11" t="s">
        <v>169</v>
      </c>
      <c r="H193" s="41">
        <f>+D191</f>
        <v>97193.7</v>
      </c>
      <c r="I193" s="41"/>
    </row>
    <row r="194" spans="1:9" x14ac:dyDescent="0.25">
      <c r="A194" s="25" t="s">
        <v>170</v>
      </c>
      <c r="B194" s="24"/>
      <c r="C194" s="24"/>
      <c r="D194" s="24"/>
      <c r="E194" s="24"/>
      <c r="F194" s="24"/>
      <c r="G194" s="24"/>
      <c r="H194" s="24"/>
      <c r="I194" s="24"/>
    </row>
    <row r="196" spans="1:9" x14ac:dyDescent="0.25">
      <c r="A196" s="2" t="s">
        <v>171</v>
      </c>
      <c r="G196" s="11" t="s">
        <v>172</v>
      </c>
      <c r="H196" s="11"/>
      <c r="I196" s="17" t="s">
        <v>126</v>
      </c>
    </row>
    <row r="198" spans="1:9" x14ac:dyDescent="0.25">
      <c r="A198" s="12" t="s">
        <v>173</v>
      </c>
    </row>
    <row r="199" spans="1:9" x14ac:dyDescent="0.25">
      <c r="A199" s="2" t="s">
        <v>174</v>
      </c>
      <c r="I199" s="2" t="s">
        <v>126</v>
      </c>
    </row>
    <row r="200" spans="1:9" x14ac:dyDescent="0.25">
      <c r="A200" s="2" t="s">
        <v>175</v>
      </c>
      <c r="I200" s="20">
        <f>+H193</f>
        <v>97193.7</v>
      </c>
    </row>
    <row r="201" spans="1:9" x14ac:dyDescent="0.25">
      <c r="A201" s="2" t="s">
        <v>176</v>
      </c>
      <c r="I201" s="2" t="s">
        <v>126</v>
      </c>
    </row>
    <row r="205" spans="1:9" x14ac:dyDescent="0.25">
      <c r="A205" s="25" t="s">
        <v>180</v>
      </c>
      <c r="B205" s="24"/>
      <c r="C205" s="24"/>
      <c r="D205" s="24"/>
      <c r="E205" s="24"/>
      <c r="F205" s="24"/>
      <c r="G205" s="24"/>
      <c r="H205" s="24"/>
      <c r="I205" s="24"/>
    </row>
    <row r="206" spans="1:9" x14ac:dyDescent="0.25">
      <c r="A206" s="17" t="s">
        <v>181</v>
      </c>
    </row>
    <row r="207" spans="1:9" x14ac:dyDescent="0.25">
      <c r="A207" s="38" t="s">
        <v>183</v>
      </c>
      <c r="B207" s="38"/>
      <c r="C207" s="38"/>
      <c r="D207" s="38"/>
      <c r="E207" s="38"/>
      <c r="F207" s="38"/>
      <c r="G207" s="38"/>
      <c r="H207" s="38"/>
      <c r="I207" s="38"/>
    </row>
    <row r="208" spans="1:9" x14ac:dyDescent="0.25">
      <c r="A208" s="38"/>
      <c r="B208" s="38"/>
      <c r="C208" s="38"/>
      <c r="D208" s="38"/>
      <c r="E208" s="38"/>
      <c r="F208" s="38"/>
      <c r="G208" s="38"/>
      <c r="H208" s="38"/>
      <c r="I208" s="38"/>
    </row>
    <row r="209" spans="1:9" x14ac:dyDescent="0.25">
      <c r="A209" s="38" t="s">
        <v>182</v>
      </c>
      <c r="B209" s="38"/>
      <c r="C209" s="38"/>
      <c r="D209" s="38"/>
      <c r="E209" s="38"/>
      <c r="F209" s="38"/>
      <c r="G209" s="38"/>
      <c r="H209" s="38"/>
      <c r="I209" s="38"/>
    </row>
    <row r="210" spans="1:9" x14ac:dyDescent="0.25">
      <c r="A210" s="38"/>
      <c r="B210" s="38"/>
      <c r="C210" s="38"/>
      <c r="D210" s="38"/>
      <c r="E210" s="38"/>
      <c r="F210" s="38"/>
      <c r="G210" s="38"/>
      <c r="H210" s="38"/>
      <c r="I210" s="38"/>
    </row>
    <row r="211" spans="1:9" x14ac:dyDescent="0.25">
      <c r="A211" s="38"/>
      <c r="B211" s="38"/>
      <c r="C211" s="38"/>
      <c r="D211" s="38"/>
      <c r="E211" s="38"/>
      <c r="F211" s="38"/>
      <c r="G211" s="38"/>
      <c r="H211" s="38"/>
      <c r="I211" s="38"/>
    </row>
    <row r="212" spans="1:9" x14ac:dyDescent="0.25">
      <c r="A212" s="19"/>
      <c r="B212" s="19"/>
      <c r="C212" s="19"/>
      <c r="D212" s="19"/>
      <c r="E212" s="19"/>
      <c r="F212" s="19"/>
      <c r="G212" s="19"/>
      <c r="H212" s="19"/>
      <c r="I212" s="19"/>
    </row>
    <row r="213" spans="1:9" x14ac:dyDescent="0.25">
      <c r="A213" s="19"/>
      <c r="B213" s="19"/>
      <c r="C213" s="19"/>
      <c r="D213" s="19"/>
      <c r="E213" s="19"/>
      <c r="F213" s="19"/>
      <c r="G213" s="19"/>
      <c r="H213" s="19"/>
      <c r="I213" s="19"/>
    </row>
    <row r="214" spans="1:9" x14ac:dyDescent="0.25">
      <c r="A214" s="25" t="s">
        <v>179</v>
      </c>
      <c r="B214" s="24"/>
      <c r="C214" s="24"/>
      <c r="D214" s="24"/>
      <c r="E214" s="24"/>
      <c r="F214" s="24"/>
      <c r="G214" s="24"/>
      <c r="H214" s="24"/>
      <c r="I214" s="24"/>
    </row>
    <row r="215" spans="1:9" x14ac:dyDescent="0.25">
      <c r="A215" s="2" t="s">
        <v>177</v>
      </c>
    </row>
    <row r="217" spans="1:9" x14ac:dyDescent="0.25">
      <c r="B217" s="11" t="s">
        <v>178</v>
      </c>
      <c r="F217" s="39">
        <v>97193.7</v>
      </c>
      <c r="G217" s="39"/>
    </row>
    <row r="219" spans="1:9" x14ac:dyDescent="0.25">
      <c r="A219" s="2" t="s">
        <v>226</v>
      </c>
    </row>
    <row r="221" spans="1:9" x14ac:dyDescent="0.25">
      <c r="B221" s="2" t="s">
        <v>205</v>
      </c>
      <c r="E221" s="6">
        <v>120.15900000000001</v>
      </c>
      <c r="G221" s="2" t="s">
        <v>185</v>
      </c>
      <c r="H221" s="2">
        <f>+E221/E222</f>
        <v>0.88300264550264551</v>
      </c>
    </row>
    <row r="222" spans="1:9" x14ac:dyDescent="0.25">
      <c r="B222" s="2" t="s">
        <v>184</v>
      </c>
      <c r="E222" s="6">
        <v>136.08000000000001</v>
      </c>
    </row>
    <row r="224" spans="1:9" x14ac:dyDescent="0.25">
      <c r="B224" s="11" t="s">
        <v>206</v>
      </c>
      <c r="F224" s="40">
        <f>+F217*H221</f>
        <v>85822.294226190468</v>
      </c>
      <c r="G224" s="40"/>
    </row>
    <row r="226" spans="1:10" x14ac:dyDescent="0.25">
      <c r="A226" s="25" t="s">
        <v>192</v>
      </c>
      <c r="B226" s="24"/>
      <c r="C226" s="24"/>
      <c r="D226" s="24"/>
      <c r="E226" s="24"/>
      <c r="F226" s="24"/>
      <c r="G226" s="24"/>
      <c r="H226" s="24"/>
      <c r="I226" s="24"/>
    </row>
    <row r="234" spans="1:10" x14ac:dyDescent="0.25">
      <c r="J234" s="26" t="s">
        <v>227</v>
      </c>
    </row>
    <row r="243" spans="1:9" x14ac:dyDescent="0.25">
      <c r="A243" s="25" t="s">
        <v>193</v>
      </c>
      <c r="B243" s="24"/>
      <c r="C243" s="24"/>
      <c r="D243" s="24"/>
      <c r="E243" s="24"/>
      <c r="F243" s="24"/>
      <c r="G243" s="24"/>
      <c r="H243" s="24"/>
      <c r="I243" s="24"/>
    </row>
    <row r="276" spans="1:1" x14ac:dyDescent="0.25">
      <c r="A276" s="18" t="s">
        <v>186</v>
      </c>
    </row>
    <row r="277" spans="1:1" x14ac:dyDescent="0.25">
      <c r="A277" s="2" t="s">
        <v>187</v>
      </c>
    </row>
    <row r="278" spans="1:1" x14ac:dyDescent="0.25">
      <c r="A278" s="2" t="s">
        <v>188</v>
      </c>
    </row>
    <row r="279" spans="1:1" x14ac:dyDescent="0.25">
      <c r="A279" s="2" t="s">
        <v>189</v>
      </c>
    </row>
    <row r="280" spans="1:1" x14ac:dyDescent="0.25">
      <c r="A280" s="2" t="s">
        <v>190</v>
      </c>
    </row>
    <row r="281" spans="1:1" x14ac:dyDescent="0.25">
      <c r="A281" s="2" t="s">
        <v>191</v>
      </c>
    </row>
  </sheetData>
  <mergeCells count="19">
    <mergeCell ref="A1:I1"/>
    <mergeCell ref="A39:I40"/>
    <mergeCell ref="A72:I73"/>
    <mergeCell ref="A87:I90"/>
    <mergeCell ref="A99:I101"/>
    <mergeCell ref="A19:I20"/>
    <mergeCell ref="A107:I110"/>
    <mergeCell ref="A112:I113"/>
    <mergeCell ref="A115:I116"/>
    <mergeCell ref="G29:I29"/>
    <mergeCell ref="A207:I208"/>
    <mergeCell ref="A83:I84"/>
    <mergeCell ref="A209:I211"/>
    <mergeCell ref="F217:G217"/>
    <mergeCell ref="F224:G224"/>
    <mergeCell ref="A117:I118"/>
    <mergeCell ref="A120:I123"/>
    <mergeCell ref="A126:I129"/>
    <mergeCell ref="H193:I193"/>
  </mergeCells>
  <pageMargins left="0.43307086614173229" right="0.23622047244094491" top="0.74803149606299213" bottom="0.74803149606299213" header="0.31496062992125984" footer="0.31496062992125984"/>
  <pageSetup orientation="portrait" r:id="rId1"/>
  <headerFooter>
    <oddHeader>&amp;RAvalúo: 5468-008 
Fecha: 18 de Octubre del 2024</oddHead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9EBF-652A-4F93-906A-93FCFD8F78B9}">
  <dimension ref="A1:R293"/>
  <sheetViews>
    <sheetView tabSelected="1" topLeftCell="A2" zoomScaleNormal="100" workbookViewId="0">
      <selection activeCell="A29" sqref="A29"/>
    </sheetView>
  </sheetViews>
  <sheetFormatPr baseColWidth="10" defaultColWidth="11.44140625" defaultRowHeight="13.2" x14ac:dyDescent="0.25"/>
  <cols>
    <col min="1" max="1" width="10" style="2" customWidth="1"/>
    <col min="2" max="2" width="8.5546875" style="2" customWidth="1"/>
    <col min="3" max="3" width="12.44140625" style="2" customWidth="1"/>
    <col min="4" max="4" width="13.44140625" style="2" customWidth="1"/>
    <col min="5" max="5" width="10.44140625" style="2" customWidth="1"/>
    <col min="6" max="6" width="11.44140625" style="2"/>
    <col min="7" max="7" width="11.109375" style="2" customWidth="1"/>
    <col min="8" max="8" width="11.77734375" style="2" customWidth="1"/>
    <col min="9" max="9" width="13" style="2" customWidth="1"/>
    <col min="10" max="10" width="13" style="2" bestFit="1" customWidth="1"/>
    <col min="11" max="11" width="13.6640625" style="2" customWidth="1"/>
    <col min="12" max="12" width="15.33203125" style="2" customWidth="1"/>
    <col min="13" max="13" width="14.44140625" style="2" customWidth="1"/>
    <col min="14" max="14" width="14.77734375" style="2" customWidth="1"/>
    <col min="15" max="15" width="16.33203125" style="2" customWidth="1"/>
    <col min="16" max="16" width="14.33203125" style="2" bestFit="1" customWidth="1"/>
    <col min="17" max="17" width="13.6640625" style="2" bestFit="1" customWidth="1"/>
    <col min="18" max="16384" width="11.44140625" style="2"/>
  </cols>
  <sheetData>
    <row r="1" spans="1:18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6" spans="1:18" ht="14.4" x14ac:dyDescent="0.3">
      <c r="D6"/>
    </row>
    <row r="8" spans="1:18" x14ac:dyDescent="0.25">
      <c r="K8" s="2" t="s">
        <v>228</v>
      </c>
    </row>
    <row r="10" spans="1:18" ht="14.4" x14ac:dyDescent="0.3">
      <c r="K10" s="27"/>
    </row>
    <row r="11" spans="1:18" x14ac:dyDescent="0.25">
      <c r="K11" s="29"/>
      <c r="L11" s="29"/>
      <c r="M11" s="29"/>
      <c r="N11" s="29"/>
      <c r="O11" s="29"/>
      <c r="P11" s="29"/>
      <c r="Q11" s="29"/>
      <c r="R11" s="29"/>
    </row>
    <row r="12" spans="1:18" x14ac:dyDescent="0.25">
      <c r="K12" s="29"/>
      <c r="L12" s="29"/>
      <c r="M12" s="29"/>
      <c r="N12" s="29"/>
      <c r="O12" s="29"/>
      <c r="P12" s="29"/>
      <c r="Q12" s="29"/>
      <c r="R12" s="29"/>
    </row>
    <row r="13" spans="1:18" ht="14.4" x14ac:dyDescent="0.3">
      <c r="A13" s="23" t="s">
        <v>12</v>
      </c>
      <c r="B13" s="24"/>
      <c r="C13" s="24"/>
      <c r="D13" s="24"/>
      <c r="E13" s="24"/>
      <c r="F13" s="24"/>
      <c r="G13" s="24"/>
      <c r="H13" s="24"/>
      <c r="I13" s="24"/>
      <c r="K13" s="29"/>
      <c r="L13"/>
      <c r="M13"/>
      <c r="N13" s="29"/>
      <c r="O13" s="29"/>
      <c r="P13" s="29"/>
      <c r="Q13" s="29"/>
      <c r="R13" s="29"/>
    </row>
    <row r="14" spans="1:18" x14ac:dyDescent="0.25">
      <c r="K14" s="28"/>
    </row>
    <row r="15" spans="1:18" ht="14.4" x14ac:dyDescent="0.3">
      <c r="A15" s="2" t="s">
        <v>1</v>
      </c>
      <c r="G15" s="2" t="s">
        <v>4</v>
      </c>
      <c r="K15"/>
    </row>
    <row r="16" spans="1:18" x14ac:dyDescent="0.25">
      <c r="A16" s="2" t="s">
        <v>2</v>
      </c>
      <c r="G16" s="2" t="s">
        <v>5</v>
      </c>
      <c r="K16" s="28"/>
    </row>
    <row r="17" spans="1:16" x14ac:dyDescent="0.25">
      <c r="A17" s="2" t="s">
        <v>3</v>
      </c>
      <c r="G17" s="2" t="s">
        <v>6</v>
      </c>
      <c r="K17" s="28"/>
    </row>
    <row r="18" spans="1:16" x14ac:dyDescent="0.25">
      <c r="A18" s="2" t="s">
        <v>7</v>
      </c>
      <c r="K18" s="32" t="s">
        <v>229</v>
      </c>
    </row>
    <row r="19" spans="1:16" ht="13.2" customHeight="1" x14ac:dyDescent="0.25">
      <c r="A19" s="47" t="s">
        <v>273</v>
      </c>
      <c r="B19" s="47"/>
      <c r="C19" s="47"/>
      <c r="D19" s="47"/>
      <c r="E19" s="47"/>
      <c r="F19" s="47"/>
      <c r="G19" s="47"/>
      <c r="H19" s="47"/>
      <c r="I19" s="47"/>
      <c r="J19" s="2" t="s">
        <v>232</v>
      </c>
      <c r="K19" s="2" t="s">
        <v>230</v>
      </c>
      <c r="L19" s="2" t="s">
        <v>231</v>
      </c>
      <c r="M19" s="2" t="s">
        <v>238</v>
      </c>
      <c r="N19" s="2" t="s">
        <v>233</v>
      </c>
      <c r="O19" s="2" t="s">
        <v>234</v>
      </c>
      <c r="P19" s="2" t="s">
        <v>235</v>
      </c>
    </row>
    <row r="20" spans="1:16" x14ac:dyDescent="0.25">
      <c r="A20" s="2" t="s">
        <v>153</v>
      </c>
      <c r="B20" s="33"/>
      <c r="C20" s="33"/>
      <c r="D20" s="33"/>
      <c r="E20" s="33"/>
      <c r="F20" s="33"/>
      <c r="G20" s="33"/>
      <c r="H20" s="33"/>
      <c r="I20" s="33"/>
      <c r="J20" s="2">
        <v>183.06</v>
      </c>
      <c r="K20" s="30">
        <v>6000</v>
      </c>
      <c r="L20" s="20">
        <f>+J20*K20</f>
        <v>1098360</v>
      </c>
      <c r="M20" s="20">
        <f>+L20*M23</f>
        <v>1481066.9044858648</v>
      </c>
      <c r="N20" s="30">
        <v>4700000</v>
      </c>
      <c r="O20" s="20">
        <f>+N20-M20</f>
        <v>3218933.0955141354</v>
      </c>
      <c r="P20" s="30">
        <f>+O20*0.3</f>
        <v>965679.92865424056</v>
      </c>
    </row>
    <row r="21" spans="1:16" ht="14.4" x14ac:dyDescent="0.3">
      <c r="A21" s="2" t="s">
        <v>8</v>
      </c>
      <c r="K21" s="28"/>
      <c r="N21"/>
    </row>
    <row r="22" spans="1:16" x14ac:dyDescent="0.25">
      <c r="A22" s="2" t="s">
        <v>9</v>
      </c>
      <c r="M22" s="2" t="s">
        <v>185</v>
      </c>
    </row>
    <row r="23" spans="1:16" x14ac:dyDescent="0.25">
      <c r="A23" s="2" t="s">
        <v>10</v>
      </c>
      <c r="K23" s="31" t="s">
        <v>237</v>
      </c>
      <c r="L23" s="2">
        <v>100.917</v>
      </c>
      <c r="M23" s="2">
        <f>+L24/L23</f>
        <v>1.3484348524034604</v>
      </c>
    </row>
    <row r="24" spans="1:16" x14ac:dyDescent="0.25">
      <c r="A24" s="2" t="s">
        <v>11</v>
      </c>
      <c r="K24" s="31" t="s">
        <v>236</v>
      </c>
      <c r="L24" s="2">
        <v>136.08000000000001</v>
      </c>
    </row>
    <row r="25" spans="1:16" x14ac:dyDescent="0.25">
      <c r="A25" s="2" t="s">
        <v>145</v>
      </c>
    </row>
    <row r="26" spans="1:16" x14ac:dyDescent="0.25">
      <c r="A26" s="2" t="s">
        <v>146</v>
      </c>
    </row>
    <row r="28" spans="1:16" ht="18" customHeight="1" x14ac:dyDescent="0.3">
      <c r="A28" s="23" t="s">
        <v>283</v>
      </c>
      <c r="B28" s="24"/>
      <c r="C28" s="24"/>
      <c r="D28" s="24"/>
      <c r="E28" s="24"/>
      <c r="F28" s="24"/>
      <c r="G28" s="42">
        <f>+F236</f>
        <v>4058251.5602633529</v>
      </c>
      <c r="H28" s="42"/>
      <c r="I28" s="42"/>
    </row>
    <row r="30" spans="1:16" ht="14.4" x14ac:dyDescent="0.3">
      <c r="A30" s="23" t="s">
        <v>13</v>
      </c>
      <c r="B30" s="24"/>
      <c r="C30" s="24"/>
      <c r="D30" s="24"/>
      <c r="E30" s="24"/>
      <c r="F30" s="24"/>
      <c r="G30" s="24"/>
      <c r="H30" s="24"/>
      <c r="I30" s="24"/>
    </row>
    <row r="31" spans="1:16" x14ac:dyDescent="0.25">
      <c r="A31" s="2" t="s">
        <v>274</v>
      </c>
    </row>
    <row r="32" spans="1:16" x14ac:dyDescent="0.25">
      <c r="A32" s="2" t="s">
        <v>34</v>
      </c>
    </row>
    <row r="33" spans="1:9" x14ac:dyDescent="0.25">
      <c r="A33" s="2" t="s">
        <v>35</v>
      </c>
    </row>
    <row r="34" spans="1:9" x14ac:dyDescent="0.25">
      <c r="A34" s="2" t="s">
        <v>14</v>
      </c>
    </row>
    <row r="35" spans="1:9" x14ac:dyDescent="0.25">
      <c r="A35" s="2" t="s">
        <v>15</v>
      </c>
    </row>
    <row r="36" spans="1:9" x14ac:dyDescent="0.25">
      <c r="A36" s="2" t="s">
        <v>16</v>
      </c>
    </row>
    <row r="37" spans="1:9" x14ac:dyDescent="0.25">
      <c r="A37" s="2" t="s">
        <v>17</v>
      </c>
    </row>
    <row r="38" spans="1:9" ht="13.5" customHeight="1" x14ac:dyDescent="0.25">
      <c r="A38" s="44" t="s">
        <v>275</v>
      </c>
      <c r="B38" s="44"/>
      <c r="C38" s="44"/>
      <c r="D38" s="44"/>
      <c r="E38" s="44"/>
      <c r="F38" s="44"/>
      <c r="G38" s="44"/>
      <c r="H38" s="44"/>
      <c r="I38" s="44"/>
    </row>
    <row r="39" spans="1:9" x14ac:dyDescent="0.25">
      <c r="A39" s="44"/>
      <c r="B39" s="44"/>
      <c r="C39" s="44"/>
      <c r="D39" s="44"/>
      <c r="E39" s="44"/>
      <c r="F39" s="44"/>
      <c r="G39" s="44"/>
      <c r="H39" s="44"/>
      <c r="I39" s="44"/>
    </row>
    <row r="40" spans="1:9" ht="13.8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ht="13.8" x14ac:dyDescent="0.3">
      <c r="A41" s="2" t="s">
        <v>18</v>
      </c>
      <c r="D41" s="4" t="s">
        <v>19</v>
      </c>
      <c r="E41" s="4" t="s">
        <v>20</v>
      </c>
    </row>
    <row r="42" spans="1:9" ht="13.8" x14ac:dyDescent="0.3">
      <c r="B42" s="3" t="s">
        <v>19</v>
      </c>
      <c r="C42" s="8" t="s">
        <v>38</v>
      </c>
      <c r="F42" s="5" t="s">
        <v>19</v>
      </c>
      <c r="G42" s="9" t="s">
        <v>23</v>
      </c>
    </row>
    <row r="43" spans="1:9" ht="13.8" x14ac:dyDescent="0.3">
      <c r="B43" s="3" t="s">
        <v>19</v>
      </c>
      <c r="C43" s="8" t="s">
        <v>128</v>
      </c>
      <c r="F43" s="5" t="s">
        <v>19</v>
      </c>
      <c r="G43" s="9" t="s">
        <v>24</v>
      </c>
    </row>
    <row r="44" spans="1:9" ht="13.8" x14ac:dyDescent="0.3">
      <c r="B44" s="3" t="s">
        <v>19</v>
      </c>
      <c r="C44" s="8" t="s">
        <v>39</v>
      </c>
      <c r="F44" s="5" t="s">
        <v>19</v>
      </c>
      <c r="G44" s="9" t="s">
        <v>25</v>
      </c>
    </row>
    <row r="45" spans="1:9" ht="13.8" x14ac:dyDescent="0.3">
      <c r="B45" s="3" t="s">
        <v>19</v>
      </c>
      <c r="C45" s="8" t="s">
        <v>21</v>
      </c>
      <c r="F45" s="5" t="s">
        <v>19</v>
      </c>
      <c r="G45" s="9" t="s">
        <v>42</v>
      </c>
    </row>
    <row r="46" spans="1:9" x14ac:dyDescent="0.25">
      <c r="A46" s="2" t="s">
        <v>22</v>
      </c>
    </row>
    <row r="47" spans="1:9" x14ac:dyDescent="0.25">
      <c r="B47" s="3" t="s">
        <v>19</v>
      </c>
      <c r="C47" s="9" t="s">
        <v>26</v>
      </c>
      <c r="D47" s="3" t="s">
        <v>19</v>
      </c>
      <c r="E47" s="9" t="s">
        <v>30</v>
      </c>
      <c r="F47" s="3" t="s">
        <v>19</v>
      </c>
      <c r="G47" s="9" t="s">
        <v>41</v>
      </c>
    </row>
    <row r="48" spans="1:9" x14ac:dyDescent="0.25">
      <c r="B48" s="3" t="s">
        <v>19</v>
      </c>
      <c r="C48" s="9" t="s">
        <v>27</v>
      </c>
      <c r="D48" s="3" t="s">
        <v>19</v>
      </c>
      <c r="E48" s="9" t="s">
        <v>31</v>
      </c>
      <c r="F48" s="3" t="s">
        <v>19</v>
      </c>
      <c r="G48" s="9" t="s">
        <v>40</v>
      </c>
    </row>
    <row r="49" spans="1:9" ht="13.8" x14ac:dyDescent="0.3">
      <c r="B49" s="5" t="s">
        <v>20</v>
      </c>
      <c r="C49" s="9" t="s">
        <v>28</v>
      </c>
      <c r="D49" s="3" t="s">
        <v>19</v>
      </c>
      <c r="E49" s="9" t="s">
        <v>32</v>
      </c>
    </row>
    <row r="50" spans="1:9" x14ac:dyDescent="0.25">
      <c r="B50" s="3" t="s">
        <v>19</v>
      </c>
      <c r="C50" s="9" t="s">
        <v>29</v>
      </c>
      <c r="D50" s="3" t="s">
        <v>19</v>
      </c>
      <c r="E50" s="9" t="s">
        <v>33</v>
      </c>
    </row>
    <row r="51" spans="1:9" ht="14.4" x14ac:dyDescent="0.3">
      <c r="A51" s="23" t="s">
        <v>43</v>
      </c>
      <c r="B51" s="24"/>
      <c r="C51" s="24"/>
      <c r="D51" s="24"/>
      <c r="E51" s="24"/>
      <c r="F51" s="24"/>
      <c r="G51" s="24"/>
      <c r="H51" s="24"/>
      <c r="I51" s="24"/>
    </row>
    <row r="53" spans="1:9" x14ac:dyDescent="0.25">
      <c r="A53" s="2" t="s">
        <v>50</v>
      </c>
    </row>
    <row r="68" spans="1:9" x14ac:dyDescent="0.25">
      <c r="A68" s="2" t="s">
        <v>44</v>
      </c>
    </row>
    <row r="71" spans="1:9" x14ac:dyDescent="0.25">
      <c r="A71" s="45" t="s">
        <v>51</v>
      </c>
      <c r="B71" s="45"/>
      <c r="C71" s="45"/>
      <c r="D71" s="45"/>
      <c r="E71" s="45"/>
      <c r="F71" s="45"/>
      <c r="G71" s="45"/>
      <c r="H71" s="45"/>
      <c r="I71" s="45"/>
    </row>
    <row r="72" spans="1:9" x14ac:dyDescent="0.25">
      <c r="A72" s="45"/>
      <c r="B72" s="45"/>
      <c r="C72" s="45"/>
      <c r="D72" s="45"/>
      <c r="E72" s="45"/>
      <c r="F72" s="45"/>
      <c r="G72" s="45"/>
      <c r="H72" s="45"/>
      <c r="I72" s="45"/>
    </row>
    <row r="74" spans="1:9" x14ac:dyDescent="0.25">
      <c r="A74" s="2" t="s">
        <v>45</v>
      </c>
    </row>
    <row r="75" spans="1:9" x14ac:dyDescent="0.25">
      <c r="A75" s="2" t="s">
        <v>249</v>
      </c>
      <c r="F75" s="2" t="s">
        <v>251</v>
      </c>
    </row>
    <row r="76" spans="1:9" x14ac:dyDescent="0.25">
      <c r="A76" s="2" t="s">
        <v>250</v>
      </c>
      <c r="F76" s="2" t="s">
        <v>252</v>
      </c>
    </row>
    <row r="78" spans="1:9" x14ac:dyDescent="0.25">
      <c r="A78" s="2" t="s">
        <v>64</v>
      </c>
    </row>
    <row r="79" spans="1:9" x14ac:dyDescent="0.25">
      <c r="A79" s="2" t="s">
        <v>239</v>
      </c>
    </row>
    <row r="80" spans="1:9" x14ac:dyDescent="0.25">
      <c r="A80" s="2" t="s">
        <v>240</v>
      </c>
    </row>
    <row r="81" spans="1:9" x14ac:dyDescent="0.25">
      <c r="A81" s="2" t="s">
        <v>241</v>
      </c>
    </row>
    <row r="82" spans="1:9" x14ac:dyDescent="0.25">
      <c r="A82" s="38" t="s">
        <v>242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45" t="s">
        <v>243</v>
      </c>
      <c r="B84" s="45"/>
      <c r="C84" s="45"/>
      <c r="D84" s="45"/>
      <c r="E84" s="45"/>
      <c r="F84" s="45"/>
      <c r="G84" s="45"/>
      <c r="H84" s="45"/>
      <c r="I84" s="45"/>
    </row>
    <row r="85" spans="1:9" x14ac:dyDescent="0.25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4.4" x14ac:dyDescent="0.3">
      <c r="A86" s="23" t="s">
        <v>46</v>
      </c>
      <c r="B86" s="24"/>
      <c r="C86" s="24"/>
      <c r="D86" s="24"/>
      <c r="E86" s="24"/>
      <c r="F86" s="24"/>
      <c r="G86" s="24"/>
      <c r="H86" s="24"/>
      <c r="I86" s="24"/>
    </row>
    <row r="87" spans="1:9" ht="12.75" customHeight="1" x14ac:dyDescent="0.25">
      <c r="A87" s="46" t="s">
        <v>276</v>
      </c>
      <c r="B87" s="46"/>
      <c r="C87" s="46"/>
      <c r="D87" s="46"/>
      <c r="E87" s="46"/>
      <c r="F87" s="46"/>
      <c r="G87" s="46"/>
      <c r="H87" s="46"/>
      <c r="I87" s="46"/>
    </row>
    <row r="88" spans="1:9" x14ac:dyDescent="0.25">
      <c r="A88" s="46"/>
      <c r="B88" s="46"/>
      <c r="C88" s="46"/>
      <c r="D88" s="46"/>
      <c r="E88" s="46"/>
      <c r="F88" s="46"/>
      <c r="G88" s="46"/>
      <c r="H88" s="46"/>
      <c r="I88" s="46"/>
    </row>
    <row r="89" spans="1:9" x14ac:dyDescent="0.25">
      <c r="A89" s="46"/>
      <c r="B89" s="46"/>
      <c r="C89" s="46"/>
      <c r="D89" s="46"/>
      <c r="E89" s="46"/>
      <c r="F89" s="46"/>
      <c r="G89" s="46"/>
      <c r="H89" s="46"/>
      <c r="I89" s="46"/>
    </row>
    <row r="90" spans="1:9" ht="19.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25">
      <c r="A92" s="2" t="s">
        <v>244</v>
      </c>
      <c r="F92" s="2" t="s">
        <v>245</v>
      </c>
    </row>
    <row r="93" spans="1:9" x14ac:dyDescent="0.25">
      <c r="A93" s="2" t="s">
        <v>277</v>
      </c>
      <c r="F93" s="2" t="s">
        <v>246</v>
      </c>
    </row>
    <row r="94" spans="1:9" x14ac:dyDescent="0.25">
      <c r="B94" s="2" t="s">
        <v>48</v>
      </c>
      <c r="F94" s="2" t="s">
        <v>202</v>
      </c>
    </row>
    <row r="95" spans="1:9" x14ac:dyDescent="0.25">
      <c r="A95" s="2" t="s">
        <v>150</v>
      </c>
      <c r="F95" s="2" t="s">
        <v>199</v>
      </c>
    </row>
    <row r="96" spans="1:9" x14ac:dyDescent="0.25">
      <c r="A96" s="2" t="s">
        <v>278</v>
      </c>
      <c r="F96" s="2" t="s">
        <v>152</v>
      </c>
    </row>
    <row r="98" spans="1:9" ht="14.4" x14ac:dyDescent="0.3">
      <c r="A98" s="23" t="s">
        <v>49</v>
      </c>
      <c r="B98" s="24"/>
      <c r="C98" s="24"/>
      <c r="D98" s="24"/>
      <c r="E98" s="24"/>
      <c r="F98" s="24"/>
      <c r="G98" s="24"/>
      <c r="H98" s="24"/>
      <c r="I98" s="24"/>
    </row>
    <row r="99" spans="1:9" ht="13.2" customHeight="1" x14ac:dyDescent="0.25">
      <c r="A99" s="45" t="s">
        <v>279</v>
      </c>
      <c r="B99" s="45"/>
      <c r="C99" s="45"/>
      <c r="D99" s="45"/>
      <c r="E99" s="45"/>
      <c r="F99" s="45"/>
      <c r="G99" s="45"/>
      <c r="H99" s="45"/>
      <c r="I99" s="45"/>
    </row>
    <row r="100" spans="1:9" x14ac:dyDescent="0.25">
      <c r="A100" s="45"/>
      <c r="B100" s="45"/>
      <c r="C100" s="45"/>
      <c r="D100" s="45"/>
      <c r="E100" s="45"/>
      <c r="F100" s="45"/>
      <c r="G100" s="45"/>
      <c r="H100" s="45"/>
      <c r="I100" s="45"/>
    </row>
    <row r="101" spans="1:9" x14ac:dyDescent="0.25">
      <c r="A101" s="45"/>
      <c r="B101" s="45"/>
      <c r="C101" s="45"/>
      <c r="D101" s="45"/>
      <c r="E101" s="45"/>
      <c r="F101" s="45"/>
      <c r="G101" s="45"/>
      <c r="H101" s="45"/>
      <c r="I101" s="45"/>
    </row>
    <row r="102" spans="1:9" x14ac:dyDescent="0.25">
      <c r="A102" s="45"/>
      <c r="B102" s="45"/>
      <c r="C102" s="45"/>
      <c r="D102" s="45"/>
      <c r="E102" s="45"/>
      <c r="F102" s="45"/>
      <c r="G102" s="45"/>
      <c r="H102" s="45"/>
      <c r="I102" s="45"/>
    </row>
    <row r="103" spans="1:9" ht="14.4" x14ac:dyDescent="0.3">
      <c r="A103" s="23" t="s">
        <v>52</v>
      </c>
      <c r="B103" s="24"/>
      <c r="C103" s="24"/>
      <c r="D103" s="24"/>
      <c r="E103" s="24"/>
      <c r="F103" s="24"/>
      <c r="G103" s="24"/>
      <c r="H103" s="24"/>
      <c r="I103" s="24"/>
    </row>
    <row r="104" spans="1:9" x14ac:dyDescent="0.25">
      <c r="A104" s="11" t="s">
        <v>53</v>
      </c>
    </row>
    <row r="105" spans="1:9" x14ac:dyDescent="0.25">
      <c r="A105" s="2" t="s">
        <v>54</v>
      </c>
    </row>
    <row r="106" spans="1:9" x14ac:dyDescent="0.25">
      <c r="A106" s="2" t="s">
        <v>55</v>
      </c>
    </row>
    <row r="107" spans="1:9" ht="12.75" customHeight="1" x14ac:dyDescent="0.25">
      <c r="A107" s="45" t="s">
        <v>56</v>
      </c>
      <c r="B107" s="45"/>
      <c r="C107" s="45"/>
      <c r="D107" s="45"/>
      <c r="E107" s="45"/>
      <c r="F107" s="45"/>
      <c r="G107" s="45"/>
      <c r="H107" s="45"/>
      <c r="I107" s="45"/>
    </row>
    <row r="108" spans="1:9" x14ac:dyDescent="0.25">
      <c r="A108" s="45"/>
      <c r="B108" s="45"/>
      <c r="C108" s="45"/>
      <c r="D108" s="45"/>
      <c r="E108" s="45"/>
      <c r="F108" s="45"/>
      <c r="G108" s="45"/>
      <c r="H108" s="45"/>
      <c r="I108" s="45"/>
    </row>
    <row r="109" spans="1:9" x14ac:dyDescent="0.25">
      <c r="A109" s="45"/>
      <c r="B109" s="45"/>
      <c r="C109" s="45"/>
      <c r="D109" s="45"/>
      <c r="E109" s="45"/>
      <c r="F109" s="45"/>
      <c r="G109" s="45"/>
      <c r="H109" s="45"/>
      <c r="I109" s="45"/>
    </row>
    <row r="110" spans="1:9" ht="3.6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</row>
    <row r="111" spans="1:9" x14ac:dyDescent="0.25">
      <c r="A111" s="11" t="s">
        <v>57</v>
      </c>
    </row>
    <row r="112" spans="1:9" x14ac:dyDescent="0.25">
      <c r="A112" s="38" t="s">
        <v>58</v>
      </c>
      <c r="B112" s="38"/>
      <c r="C112" s="38"/>
      <c r="D112" s="38"/>
      <c r="E112" s="38"/>
      <c r="F112" s="38"/>
      <c r="G112" s="38"/>
      <c r="H112" s="38"/>
      <c r="I112" s="38"/>
    </row>
    <row r="113" spans="1:9" x14ac:dyDescent="0.2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11" t="s">
        <v>59</v>
      </c>
    </row>
    <row r="115" spans="1:9" x14ac:dyDescent="0.25">
      <c r="A115" s="38" t="s">
        <v>60</v>
      </c>
      <c r="B115" s="38"/>
      <c r="C115" s="38"/>
      <c r="D115" s="38"/>
      <c r="E115" s="38"/>
      <c r="F115" s="38"/>
      <c r="G115" s="38"/>
      <c r="H115" s="38"/>
      <c r="I115" s="38"/>
    </row>
    <row r="116" spans="1:9" x14ac:dyDescent="0.25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 x14ac:dyDescent="0.25">
      <c r="A117" s="38" t="s">
        <v>61</v>
      </c>
      <c r="B117" s="38"/>
      <c r="C117" s="38"/>
      <c r="D117" s="38"/>
      <c r="E117" s="38"/>
      <c r="F117" s="38"/>
      <c r="G117" s="38"/>
      <c r="H117" s="38"/>
      <c r="I117" s="38"/>
    </row>
    <row r="118" spans="1:9" x14ac:dyDescent="0.25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 x14ac:dyDescent="0.25">
      <c r="A119" s="11" t="s">
        <v>62</v>
      </c>
    </row>
    <row r="120" spans="1:9" ht="12.75" customHeight="1" x14ac:dyDescent="0.25">
      <c r="A120" s="38" t="s">
        <v>63</v>
      </c>
      <c r="B120" s="38"/>
      <c r="C120" s="38"/>
      <c r="D120" s="38"/>
      <c r="E120" s="38"/>
      <c r="F120" s="38"/>
      <c r="G120" s="38"/>
      <c r="H120" s="38"/>
      <c r="I120" s="38"/>
    </row>
    <row r="121" spans="1:9" x14ac:dyDescent="0.2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x14ac:dyDescent="0.25">
      <c r="A122" s="38"/>
      <c r="B122" s="38"/>
      <c r="C122" s="38"/>
      <c r="D122" s="38"/>
      <c r="E122" s="38"/>
      <c r="F122" s="38"/>
      <c r="G122" s="38"/>
      <c r="H122" s="38"/>
      <c r="I122" s="38"/>
    </row>
    <row r="123" spans="1:9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5" spans="1:9" ht="14.4" x14ac:dyDescent="0.3">
      <c r="A125" s="23" t="s">
        <v>65</v>
      </c>
      <c r="B125" s="24"/>
      <c r="C125" s="24"/>
      <c r="D125" s="24"/>
      <c r="E125" s="24"/>
      <c r="F125" s="24"/>
      <c r="G125" s="24"/>
      <c r="H125" s="24"/>
      <c r="I125" s="24"/>
    </row>
    <row r="126" spans="1:9" x14ac:dyDescent="0.25">
      <c r="A126" s="38" t="s">
        <v>66</v>
      </c>
      <c r="B126" s="38"/>
      <c r="C126" s="38"/>
      <c r="D126" s="38"/>
      <c r="E126" s="38"/>
      <c r="F126" s="38"/>
      <c r="G126" s="38"/>
      <c r="H126" s="38"/>
      <c r="I126" s="38"/>
    </row>
    <row r="127" spans="1:9" x14ac:dyDescent="0.25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 x14ac:dyDescent="0.25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 x14ac:dyDescent="0.25">
      <c r="A129" s="38"/>
      <c r="B129" s="38"/>
      <c r="C129" s="38"/>
      <c r="D129" s="38"/>
      <c r="E129" s="38"/>
      <c r="F129" s="38"/>
      <c r="G129" s="38"/>
      <c r="H129" s="38"/>
      <c r="I129" s="38"/>
    </row>
    <row r="131" spans="1:9" ht="14.4" x14ac:dyDescent="0.3">
      <c r="A131" s="23" t="s">
        <v>67</v>
      </c>
      <c r="B131" s="24"/>
      <c r="C131" s="24"/>
      <c r="D131" s="24"/>
      <c r="E131" s="24"/>
      <c r="F131" s="24"/>
      <c r="G131" s="24"/>
      <c r="H131" s="24"/>
      <c r="I131" s="24"/>
    </row>
    <row r="132" spans="1:9" x14ac:dyDescent="0.25">
      <c r="A132" s="6" t="s">
        <v>68</v>
      </c>
      <c r="B132" s="2" t="s">
        <v>74</v>
      </c>
      <c r="F132" s="6" t="s">
        <v>71</v>
      </c>
      <c r="G132" s="2" t="s">
        <v>77</v>
      </c>
    </row>
    <row r="133" spans="1:9" x14ac:dyDescent="0.25">
      <c r="A133" s="6" t="s">
        <v>69</v>
      </c>
      <c r="B133" s="2" t="s">
        <v>75</v>
      </c>
      <c r="F133" s="6" t="s">
        <v>72</v>
      </c>
      <c r="G133" s="2" t="s">
        <v>78</v>
      </c>
    </row>
    <row r="134" spans="1:9" x14ac:dyDescent="0.25">
      <c r="A134" s="6" t="s">
        <v>70</v>
      </c>
      <c r="B134" s="2" t="s">
        <v>76</v>
      </c>
      <c r="F134" s="6" t="s">
        <v>73</v>
      </c>
      <c r="G134" s="2" t="s">
        <v>79</v>
      </c>
    </row>
    <row r="136" spans="1:9" ht="14.4" x14ac:dyDescent="0.3">
      <c r="A136" s="1" t="s">
        <v>123</v>
      </c>
      <c r="F136" s="12" t="s">
        <v>80</v>
      </c>
    </row>
    <row r="137" spans="1:9" x14ac:dyDescent="0.25">
      <c r="A137" s="2" t="s">
        <v>81</v>
      </c>
      <c r="C137" s="6" t="s">
        <v>89</v>
      </c>
      <c r="D137" s="13">
        <v>1</v>
      </c>
      <c r="F137" s="2" t="s">
        <v>97</v>
      </c>
      <c r="H137" s="6" t="s">
        <v>100</v>
      </c>
      <c r="I137" s="14">
        <v>1</v>
      </c>
    </row>
    <row r="138" spans="1:9" x14ac:dyDescent="0.25">
      <c r="A138" s="2" t="s">
        <v>82</v>
      </c>
      <c r="C138" s="6" t="s">
        <v>90</v>
      </c>
      <c r="D138" s="13">
        <v>0.9</v>
      </c>
      <c r="F138" s="2" t="s">
        <v>98</v>
      </c>
      <c r="H138" s="6" t="s">
        <v>101</v>
      </c>
      <c r="I138" s="14">
        <v>0.9</v>
      </c>
    </row>
    <row r="139" spans="1:9" x14ac:dyDescent="0.25">
      <c r="A139" s="2" t="s">
        <v>83</v>
      </c>
      <c r="C139" s="6" t="s">
        <v>91</v>
      </c>
      <c r="D139" s="13">
        <v>0.8</v>
      </c>
      <c r="F139" s="2" t="s">
        <v>99</v>
      </c>
      <c r="H139" s="6" t="s">
        <v>102</v>
      </c>
      <c r="I139" s="14">
        <v>0.8</v>
      </c>
    </row>
    <row r="140" spans="1:9" x14ac:dyDescent="0.25">
      <c r="A140" s="2" t="s">
        <v>84</v>
      </c>
      <c r="C140" s="6" t="s">
        <v>92</v>
      </c>
      <c r="D140" s="13">
        <v>0.7</v>
      </c>
    </row>
    <row r="141" spans="1:9" x14ac:dyDescent="0.25">
      <c r="A141" s="2" t="s">
        <v>85</v>
      </c>
      <c r="C141" s="6" t="s">
        <v>93</v>
      </c>
      <c r="D141" s="13">
        <v>0.6</v>
      </c>
    </row>
    <row r="142" spans="1:9" x14ac:dyDescent="0.25">
      <c r="A142" s="2" t="s">
        <v>86</v>
      </c>
      <c r="C142" s="6" t="s">
        <v>94</v>
      </c>
      <c r="D142" s="13">
        <v>0.5</v>
      </c>
    </row>
    <row r="143" spans="1:9" x14ac:dyDescent="0.25">
      <c r="A143" s="2" t="s">
        <v>87</v>
      </c>
      <c r="C143" s="6" t="s">
        <v>95</v>
      </c>
      <c r="D143" s="13">
        <v>0.4</v>
      </c>
    </row>
    <row r="144" spans="1:9" x14ac:dyDescent="0.25">
      <c r="A144" s="2" t="s">
        <v>88</v>
      </c>
      <c r="C144" s="6" t="s">
        <v>96</v>
      </c>
      <c r="D144" s="13">
        <v>0.3</v>
      </c>
    </row>
    <row r="146" spans="1:9" ht="14.4" x14ac:dyDescent="0.3">
      <c r="A146" s="1" t="s">
        <v>103</v>
      </c>
      <c r="F146" s="12" t="s">
        <v>104</v>
      </c>
    </row>
    <row r="147" spans="1:9" x14ac:dyDescent="0.25">
      <c r="A147" s="2" t="s">
        <v>105</v>
      </c>
      <c r="C147" s="6" t="s">
        <v>110</v>
      </c>
      <c r="D147" s="14">
        <v>0.85</v>
      </c>
      <c r="F147" s="2" t="s">
        <v>115</v>
      </c>
      <c r="H147" s="6" t="s">
        <v>119</v>
      </c>
      <c r="I147" s="14">
        <v>1</v>
      </c>
    </row>
    <row r="148" spans="1:9" x14ac:dyDescent="0.25">
      <c r="A148" s="2" t="s">
        <v>106</v>
      </c>
      <c r="C148" s="6" t="s">
        <v>111</v>
      </c>
      <c r="D148" s="14">
        <v>1</v>
      </c>
      <c r="F148" s="2" t="s">
        <v>116</v>
      </c>
      <c r="H148" s="6" t="s">
        <v>120</v>
      </c>
      <c r="I148" s="14">
        <v>0.9</v>
      </c>
    </row>
    <row r="149" spans="1:9" x14ac:dyDescent="0.25">
      <c r="A149" s="2" t="s">
        <v>107</v>
      </c>
      <c r="C149" s="6" t="s">
        <v>112</v>
      </c>
      <c r="D149" s="14">
        <v>1.1499999999999999</v>
      </c>
      <c r="F149" s="2" t="s">
        <v>117</v>
      </c>
      <c r="H149" s="6" t="s">
        <v>121</v>
      </c>
      <c r="I149" s="14">
        <v>0.9</v>
      </c>
    </row>
    <row r="150" spans="1:9" x14ac:dyDescent="0.25">
      <c r="A150" s="2" t="s">
        <v>108</v>
      </c>
      <c r="C150" s="6" t="s">
        <v>113</v>
      </c>
      <c r="D150" s="14">
        <v>1.25</v>
      </c>
      <c r="F150" s="2" t="s">
        <v>118</v>
      </c>
      <c r="H150" s="6" t="s">
        <v>122</v>
      </c>
      <c r="I150" s="14">
        <v>0.8</v>
      </c>
    </row>
    <row r="151" spans="1:9" x14ac:dyDescent="0.25">
      <c r="A151" s="2" t="s">
        <v>109</v>
      </c>
      <c r="C151" s="6" t="s">
        <v>114</v>
      </c>
      <c r="D151" s="14">
        <v>1.35</v>
      </c>
    </row>
    <row r="153" spans="1:9" x14ac:dyDescent="0.25">
      <c r="A153" s="25" t="s">
        <v>124</v>
      </c>
      <c r="B153" s="24"/>
      <c r="C153" s="24"/>
      <c r="D153" s="24"/>
      <c r="E153" s="24"/>
      <c r="F153" s="24"/>
      <c r="G153" s="24"/>
      <c r="H153" s="24"/>
      <c r="I153" s="24"/>
    </row>
    <row r="154" spans="1:9" x14ac:dyDescent="0.25">
      <c r="A154" s="2" t="s">
        <v>125</v>
      </c>
    </row>
    <row r="155" spans="1:9" x14ac:dyDescent="0.25">
      <c r="E155" s="3">
        <v>1</v>
      </c>
      <c r="F155" s="2">
        <v>2</v>
      </c>
      <c r="G155" s="2">
        <v>3</v>
      </c>
      <c r="H155" s="2">
        <v>4</v>
      </c>
    </row>
    <row r="157" spans="1:9" x14ac:dyDescent="0.25">
      <c r="C157" s="2" t="s">
        <v>126</v>
      </c>
    </row>
    <row r="159" spans="1:9" x14ac:dyDescent="0.25">
      <c r="A159" s="25" t="s">
        <v>127</v>
      </c>
      <c r="B159" s="24"/>
      <c r="C159" s="24"/>
      <c r="D159" s="24"/>
      <c r="E159" s="24"/>
      <c r="F159" s="24"/>
      <c r="G159" s="24"/>
      <c r="H159" s="24"/>
      <c r="I159" s="24"/>
    </row>
    <row r="160" spans="1:9" x14ac:dyDescent="0.25">
      <c r="A160" s="2" t="s">
        <v>129</v>
      </c>
    </row>
    <row r="161" spans="1:9" x14ac:dyDescent="0.25">
      <c r="B161" s="16" t="s">
        <v>131</v>
      </c>
      <c r="E161" s="3">
        <v>1</v>
      </c>
      <c r="F161" s="2">
        <v>2</v>
      </c>
      <c r="G161" s="2">
        <v>3</v>
      </c>
      <c r="H161" s="2">
        <v>4</v>
      </c>
    </row>
    <row r="162" spans="1:9" x14ac:dyDescent="0.25">
      <c r="A162" s="2" t="s">
        <v>132</v>
      </c>
    </row>
    <row r="163" spans="1:9" x14ac:dyDescent="0.25">
      <c r="A163" s="2" t="s">
        <v>68</v>
      </c>
    </row>
    <row r="164" spans="1:9" x14ac:dyDescent="0.25">
      <c r="A164" s="2" t="s">
        <v>69</v>
      </c>
    </row>
    <row r="165" spans="1:9" x14ac:dyDescent="0.25">
      <c r="A165" s="2" t="s">
        <v>70</v>
      </c>
      <c r="C165" s="2" t="s">
        <v>126</v>
      </c>
    </row>
    <row r="166" spans="1:9" x14ac:dyDescent="0.25">
      <c r="A166" s="2" t="s">
        <v>71</v>
      </c>
    </row>
    <row r="167" spans="1:9" x14ac:dyDescent="0.25">
      <c r="A167" s="2" t="s">
        <v>133</v>
      </c>
    </row>
    <row r="168" spans="1:9" x14ac:dyDescent="0.25">
      <c r="A168" s="2" t="s">
        <v>134</v>
      </c>
    </row>
    <row r="169" spans="1:9" x14ac:dyDescent="0.25">
      <c r="A169" s="2" t="s">
        <v>135</v>
      </c>
    </row>
    <row r="170" spans="1:9" x14ac:dyDescent="0.25">
      <c r="A170" s="2" t="s">
        <v>136</v>
      </c>
    </row>
    <row r="171" spans="1:9" x14ac:dyDescent="0.25">
      <c r="B171" s="2" t="s">
        <v>137</v>
      </c>
      <c r="E171" s="15">
        <v>0</v>
      </c>
      <c r="F171" s="15">
        <v>0</v>
      </c>
      <c r="G171" s="15">
        <v>0</v>
      </c>
      <c r="H171" s="15">
        <v>0</v>
      </c>
    </row>
    <row r="172" spans="1:9" x14ac:dyDescent="0.25">
      <c r="A172" s="2" t="s">
        <v>138</v>
      </c>
      <c r="E172" s="13">
        <v>0</v>
      </c>
      <c r="F172" s="13">
        <v>0</v>
      </c>
      <c r="G172" s="13">
        <v>0</v>
      </c>
      <c r="H172" s="13">
        <v>0</v>
      </c>
    </row>
    <row r="174" spans="1:9" x14ac:dyDescent="0.25">
      <c r="E174" s="2" t="s">
        <v>139</v>
      </c>
      <c r="G174" s="2" t="s">
        <v>141</v>
      </c>
      <c r="I174" s="3" t="s">
        <v>142</v>
      </c>
    </row>
    <row r="175" spans="1:9" x14ac:dyDescent="0.25">
      <c r="E175" s="2" t="s">
        <v>140</v>
      </c>
      <c r="H175" s="2" t="s">
        <v>143</v>
      </c>
      <c r="I175" s="2" t="s">
        <v>126</v>
      </c>
    </row>
    <row r="177" spans="1:9" x14ac:dyDescent="0.25">
      <c r="A177" s="25" t="s">
        <v>144</v>
      </c>
      <c r="B177" s="24"/>
      <c r="C177" s="24"/>
      <c r="D177" s="24"/>
      <c r="E177" s="24"/>
      <c r="F177" s="24"/>
      <c r="G177" s="24"/>
      <c r="H177" s="24"/>
      <c r="I177" s="24"/>
    </row>
    <row r="178" spans="1:9" x14ac:dyDescent="0.25">
      <c r="A178" s="11" t="s">
        <v>130</v>
      </c>
    </row>
    <row r="179" spans="1:9" x14ac:dyDescent="0.25">
      <c r="B179" s="2" t="s">
        <v>156</v>
      </c>
      <c r="D179" s="2" t="s">
        <v>161</v>
      </c>
      <c r="F179" s="2" t="s">
        <v>158</v>
      </c>
      <c r="H179" s="2" t="s">
        <v>159</v>
      </c>
      <c r="I179" s="2" t="s">
        <v>160</v>
      </c>
    </row>
    <row r="182" spans="1:9" x14ac:dyDescent="0.25">
      <c r="A182" s="11" t="s">
        <v>247</v>
      </c>
    </row>
    <row r="183" spans="1:9" x14ac:dyDescent="0.25">
      <c r="A183" s="6" t="s">
        <v>156</v>
      </c>
      <c r="B183" s="6" t="s">
        <v>161</v>
      </c>
      <c r="C183" s="6" t="s">
        <v>159</v>
      </c>
      <c r="D183" s="6" t="s">
        <v>162</v>
      </c>
      <c r="E183" s="6" t="s">
        <v>256</v>
      </c>
      <c r="F183" s="6" t="s">
        <v>257</v>
      </c>
      <c r="G183" s="6" t="s">
        <v>258</v>
      </c>
      <c r="H183" s="6" t="s">
        <v>259</v>
      </c>
      <c r="I183" s="6" t="s">
        <v>166</v>
      </c>
    </row>
    <row r="184" spans="1:9" x14ac:dyDescent="0.25">
      <c r="A184" s="2" t="s">
        <v>260</v>
      </c>
      <c r="B184" s="2">
        <v>196.16</v>
      </c>
      <c r="C184" s="30">
        <v>23453.46</v>
      </c>
      <c r="D184" s="30">
        <f>+B184*C184</f>
        <v>4600630.7135999994</v>
      </c>
      <c r="E184" s="2">
        <v>0.89700000000000002</v>
      </c>
      <c r="F184" s="2">
        <v>0.98</v>
      </c>
      <c r="G184" s="2">
        <v>1.125</v>
      </c>
      <c r="H184" s="2">
        <f>+E184*F184*G184</f>
        <v>0.98894249999999995</v>
      </c>
      <c r="I184" s="20">
        <f>+H184*D184</f>
        <v>4549759.239484367</v>
      </c>
    </row>
    <row r="186" spans="1:9" x14ac:dyDescent="0.25">
      <c r="A186" s="11" t="s">
        <v>248</v>
      </c>
    </row>
    <row r="187" spans="1:9" x14ac:dyDescent="0.25">
      <c r="A187" s="6" t="s">
        <v>156</v>
      </c>
      <c r="B187" s="6" t="s">
        <v>161</v>
      </c>
      <c r="C187" s="6" t="s">
        <v>159</v>
      </c>
      <c r="D187" s="6" t="s">
        <v>162</v>
      </c>
      <c r="E187" s="6" t="s">
        <v>256</v>
      </c>
      <c r="F187" s="6" t="s">
        <v>257</v>
      </c>
      <c r="G187" s="6" t="s">
        <v>258</v>
      </c>
      <c r="H187" s="6" t="s">
        <v>259</v>
      </c>
      <c r="I187" s="6" t="s">
        <v>166</v>
      </c>
    </row>
    <row r="188" spans="1:9" x14ac:dyDescent="0.25">
      <c r="A188" s="2" t="s">
        <v>265</v>
      </c>
      <c r="B188" s="2">
        <v>5.84</v>
      </c>
      <c r="C188" s="2">
        <v>3349.43</v>
      </c>
      <c r="D188" s="30">
        <f>+B188*C188</f>
        <v>19560.671199999997</v>
      </c>
      <c r="E188" s="2">
        <v>0.89700000000000002</v>
      </c>
      <c r="F188" s="2">
        <v>0.98</v>
      </c>
      <c r="G188" s="2">
        <v>1.125</v>
      </c>
      <c r="H188" s="2">
        <f>+E188*F188*G188</f>
        <v>0.98894249999999995</v>
      </c>
      <c r="I188" s="30">
        <f>+D188*H188</f>
        <v>19344.379078205995</v>
      </c>
    </row>
    <row r="189" spans="1:9" x14ac:dyDescent="0.25">
      <c r="A189" s="2" t="s">
        <v>264</v>
      </c>
      <c r="B189" s="2">
        <v>2</v>
      </c>
      <c r="C189" s="20">
        <v>63853.19</v>
      </c>
      <c r="D189" s="30">
        <f>+B189*C189</f>
        <v>127706.38</v>
      </c>
      <c r="E189" s="2">
        <v>0.89700000000000002</v>
      </c>
      <c r="F189" s="2">
        <v>0.98</v>
      </c>
      <c r="G189" s="2">
        <v>1.125</v>
      </c>
      <c r="H189" s="2">
        <f t="shared" ref="H189" si="0">+E189*F189*G189</f>
        <v>0.98894249999999995</v>
      </c>
      <c r="I189" s="30">
        <f t="shared" ref="I189" si="1">+D189*H189</f>
        <v>126294.26670315</v>
      </c>
    </row>
    <row r="190" spans="1:9" x14ac:dyDescent="0.25">
      <c r="A190" s="2" t="s">
        <v>266</v>
      </c>
      <c r="B190" s="2">
        <v>24.6</v>
      </c>
      <c r="C190" s="20">
        <v>3376.16</v>
      </c>
      <c r="D190" s="30">
        <f>+B190*C190</f>
        <v>83053.536000000007</v>
      </c>
      <c r="E190" s="2">
        <v>0.89700000000000002</v>
      </c>
      <c r="F190" s="2">
        <v>0.98</v>
      </c>
      <c r="G190" s="2">
        <v>1.125</v>
      </c>
      <c r="H190" s="2">
        <f t="shared" ref="H190" si="2">+E190*F190*G190</f>
        <v>0.98894249999999995</v>
      </c>
      <c r="I190" s="30">
        <f t="shared" ref="I190" si="3">+D190*H190</f>
        <v>82135.171525680009</v>
      </c>
    </row>
    <row r="192" spans="1:9" x14ac:dyDescent="0.25">
      <c r="A192" s="11" t="s">
        <v>155</v>
      </c>
    </row>
    <row r="193" spans="1:10" x14ac:dyDescent="0.25">
      <c r="A193" s="2" t="s">
        <v>157</v>
      </c>
    </row>
    <row r="194" spans="1:10" x14ac:dyDescent="0.25">
      <c r="A194" s="6" t="s">
        <v>156</v>
      </c>
      <c r="B194" s="6" t="s">
        <v>261</v>
      </c>
      <c r="C194" s="6" t="s">
        <v>159</v>
      </c>
      <c r="D194" s="6" t="s">
        <v>162</v>
      </c>
      <c r="E194" s="6" t="s">
        <v>256</v>
      </c>
      <c r="F194" s="6" t="s">
        <v>257</v>
      </c>
      <c r="G194" s="6" t="s">
        <v>258</v>
      </c>
      <c r="H194" s="6" t="s">
        <v>259</v>
      </c>
      <c r="I194" s="6" t="s">
        <v>166</v>
      </c>
    </row>
    <row r="195" spans="1:10" x14ac:dyDescent="0.25">
      <c r="A195" s="2" t="s">
        <v>207</v>
      </c>
      <c r="B195" s="6" t="s">
        <v>208</v>
      </c>
      <c r="C195" s="20">
        <v>97193.7</v>
      </c>
      <c r="D195" s="20">
        <f>+C195</f>
        <v>97193.7</v>
      </c>
      <c r="E195" s="2">
        <v>1</v>
      </c>
      <c r="F195" s="2">
        <v>1</v>
      </c>
      <c r="G195" s="2">
        <v>1</v>
      </c>
      <c r="H195" s="2">
        <f t="shared" ref="H195:H200" si="4">+E195*F195*G195</f>
        <v>1</v>
      </c>
      <c r="I195" s="30">
        <f t="shared" ref="I195:I200" si="5">+D195*H195</f>
        <v>97193.7</v>
      </c>
    </row>
    <row r="196" spans="1:10" x14ac:dyDescent="0.25">
      <c r="A196" s="2" t="s">
        <v>253</v>
      </c>
      <c r="B196" s="6">
        <v>1</v>
      </c>
      <c r="C196" s="20">
        <v>106865.56</v>
      </c>
      <c r="D196" s="30">
        <f>+B196*C196</f>
        <v>106865.56</v>
      </c>
      <c r="E196" s="2">
        <v>0.89700000000000002</v>
      </c>
      <c r="F196" s="2">
        <v>0.98</v>
      </c>
      <c r="G196" s="2">
        <v>1.125</v>
      </c>
      <c r="H196" s="2">
        <f t="shared" si="4"/>
        <v>0.98894249999999995</v>
      </c>
      <c r="I196" s="30">
        <f t="shared" si="5"/>
        <v>105683.8940703</v>
      </c>
    </row>
    <row r="197" spans="1:10" x14ac:dyDescent="0.25">
      <c r="A197" s="2" t="s">
        <v>254</v>
      </c>
      <c r="B197" s="6">
        <v>19.3</v>
      </c>
      <c r="C197" s="20">
        <v>5864.49</v>
      </c>
      <c r="D197" s="30">
        <f>+B197*C197</f>
        <v>113184.65700000001</v>
      </c>
      <c r="E197" s="2">
        <v>0.89700000000000002</v>
      </c>
      <c r="F197" s="2">
        <v>0.98</v>
      </c>
      <c r="G197" s="2">
        <v>1.125</v>
      </c>
      <c r="H197" s="2">
        <f t="shared" si="4"/>
        <v>0.98894249999999995</v>
      </c>
      <c r="I197" s="30">
        <f t="shared" si="5"/>
        <v>111933.11765522249</v>
      </c>
    </row>
    <row r="198" spans="1:10" x14ac:dyDescent="0.25">
      <c r="A198" s="2" t="s">
        <v>255</v>
      </c>
      <c r="B198" s="6">
        <v>24.7</v>
      </c>
      <c r="C198" s="20">
        <v>1800</v>
      </c>
      <c r="D198" s="30">
        <f>+B198*C198</f>
        <v>44460</v>
      </c>
      <c r="E198" s="2">
        <v>0.89700000000000002</v>
      </c>
      <c r="F198" s="2">
        <v>0.98</v>
      </c>
      <c r="G198" s="2">
        <v>1.125</v>
      </c>
      <c r="H198" s="2">
        <f t="shared" si="4"/>
        <v>0.98894249999999995</v>
      </c>
      <c r="I198" s="30">
        <f t="shared" si="5"/>
        <v>43968.383549999999</v>
      </c>
    </row>
    <row r="199" spans="1:10" x14ac:dyDescent="0.25">
      <c r="A199" s="2" t="s">
        <v>262</v>
      </c>
      <c r="B199" s="6">
        <v>6</v>
      </c>
      <c r="C199" s="20">
        <v>1800</v>
      </c>
      <c r="D199" s="30">
        <f>+B199*C199</f>
        <v>10800</v>
      </c>
      <c r="E199" s="2">
        <v>0.89700000000000002</v>
      </c>
      <c r="F199" s="2">
        <v>0.98</v>
      </c>
      <c r="G199" s="2">
        <v>1.125</v>
      </c>
      <c r="H199" s="2">
        <f t="shared" si="4"/>
        <v>0.98894249999999995</v>
      </c>
      <c r="I199" s="30">
        <f t="shared" si="5"/>
        <v>10680.579</v>
      </c>
      <c r="J199" s="20"/>
    </row>
    <row r="200" spans="1:10" x14ac:dyDescent="0.25">
      <c r="A200" s="2" t="s">
        <v>263</v>
      </c>
      <c r="B200" s="2">
        <v>10</v>
      </c>
      <c r="C200" s="20">
        <v>1977.13</v>
      </c>
      <c r="D200" s="30">
        <f>+B200*C200</f>
        <v>19771.300000000003</v>
      </c>
      <c r="E200" s="2">
        <v>0.89700000000000002</v>
      </c>
      <c r="F200" s="2">
        <v>0.98</v>
      </c>
      <c r="G200" s="2">
        <v>1.125</v>
      </c>
      <c r="H200" s="2">
        <f t="shared" si="4"/>
        <v>0.98894249999999995</v>
      </c>
      <c r="I200" s="30">
        <f t="shared" si="5"/>
        <v>19552.678850250002</v>
      </c>
    </row>
    <row r="201" spans="1:10" x14ac:dyDescent="0.25">
      <c r="C201" s="20"/>
      <c r="D201" s="30"/>
      <c r="H201" s="2" t="s">
        <v>267</v>
      </c>
      <c r="I201" s="20">
        <f>SUM(I195:I200)</f>
        <v>389012.3531257725</v>
      </c>
    </row>
    <row r="202" spans="1:10" x14ac:dyDescent="0.25">
      <c r="D202" s="20"/>
    </row>
    <row r="203" spans="1:10" x14ac:dyDescent="0.25">
      <c r="B203" s="17" t="s">
        <v>167</v>
      </c>
      <c r="D203" s="20">
        <f>+D184+D188+D189+D190+D195+D196+D197+D198+D199+D200</f>
        <v>5223226.5177999986</v>
      </c>
      <c r="G203" s="17" t="s">
        <v>168</v>
      </c>
      <c r="I203" s="30">
        <f>+I184+I188+I189+I190+I195+I196+I197+I198+I199+I200</f>
        <v>5166545.4099171767</v>
      </c>
    </row>
    <row r="205" spans="1:10" x14ac:dyDescent="0.25">
      <c r="E205" s="11" t="s">
        <v>169</v>
      </c>
      <c r="H205" s="41">
        <f>+D203</f>
        <v>5223226.5177999986</v>
      </c>
      <c r="I205" s="41"/>
    </row>
    <row r="206" spans="1:10" x14ac:dyDescent="0.25">
      <c r="A206" s="25" t="s">
        <v>170</v>
      </c>
      <c r="B206" s="24"/>
      <c r="C206" s="24"/>
      <c r="D206" s="24"/>
      <c r="E206" s="24"/>
      <c r="F206" s="24"/>
      <c r="G206" s="24"/>
      <c r="H206" s="24"/>
      <c r="I206" s="24"/>
    </row>
    <row r="208" spans="1:10" x14ac:dyDescent="0.25">
      <c r="A208" s="2" t="s">
        <v>171</v>
      </c>
      <c r="G208" s="11" t="s">
        <v>172</v>
      </c>
      <c r="H208" s="11"/>
      <c r="I208" s="17" t="s">
        <v>126</v>
      </c>
    </row>
    <row r="210" spans="1:9" x14ac:dyDescent="0.25">
      <c r="A210" s="12" t="s">
        <v>173</v>
      </c>
    </row>
    <row r="211" spans="1:9" x14ac:dyDescent="0.25">
      <c r="A211" s="2" t="s">
        <v>174</v>
      </c>
      <c r="I211" s="2" t="s">
        <v>126</v>
      </c>
    </row>
    <row r="212" spans="1:9" x14ac:dyDescent="0.25">
      <c r="A212" s="2" t="s">
        <v>175</v>
      </c>
      <c r="I212" s="20">
        <f>+I203</f>
        <v>5166545.4099171767</v>
      </c>
    </row>
    <row r="213" spans="1:9" x14ac:dyDescent="0.25">
      <c r="A213" s="2" t="s">
        <v>176</v>
      </c>
      <c r="I213" s="2" t="s">
        <v>126</v>
      </c>
    </row>
    <row r="217" spans="1:9" x14ac:dyDescent="0.25">
      <c r="A217" s="25" t="s">
        <v>180</v>
      </c>
      <c r="B217" s="24"/>
      <c r="C217" s="24"/>
      <c r="D217" s="24"/>
      <c r="E217" s="24"/>
      <c r="F217" s="24"/>
      <c r="G217" s="24"/>
      <c r="H217" s="24"/>
      <c r="I217" s="24"/>
    </row>
    <row r="218" spans="1:9" x14ac:dyDescent="0.25">
      <c r="A218" s="17" t="s">
        <v>181</v>
      </c>
    </row>
    <row r="219" spans="1:9" x14ac:dyDescent="0.25">
      <c r="A219" s="38" t="s">
        <v>183</v>
      </c>
      <c r="B219" s="38"/>
      <c r="C219" s="38"/>
      <c r="D219" s="38"/>
      <c r="E219" s="38"/>
      <c r="F219" s="38"/>
      <c r="G219" s="38"/>
      <c r="H219" s="38"/>
      <c r="I219" s="38"/>
    </row>
    <row r="220" spans="1:9" x14ac:dyDescent="0.25">
      <c r="A220" s="38"/>
      <c r="B220" s="38"/>
      <c r="C220" s="38"/>
      <c r="D220" s="38"/>
      <c r="E220" s="38"/>
      <c r="F220" s="38"/>
      <c r="G220" s="38"/>
      <c r="H220" s="38"/>
      <c r="I220" s="38"/>
    </row>
    <row r="221" spans="1:9" x14ac:dyDescent="0.25">
      <c r="A221" s="38" t="s">
        <v>182</v>
      </c>
      <c r="B221" s="38"/>
      <c r="C221" s="38"/>
      <c r="D221" s="38"/>
      <c r="E221" s="38"/>
      <c r="F221" s="38"/>
      <c r="G221" s="38"/>
      <c r="H221" s="38"/>
      <c r="I221" s="38"/>
    </row>
    <row r="222" spans="1:9" x14ac:dyDescent="0.25">
      <c r="A222" s="38"/>
      <c r="B222" s="38"/>
      <c r="C222" s="38"/>
      <c r="D222" s="38"/>
      <c r="E222" s="38"/>
      <c r="F222" s="38"/>
      <c r="G222" s="38"/>
      <c r="H222" s="38"/>
      <c r="I222" s="38"/>
    </row>
    <row r="223" spans="1:9" x14ac:dyDescent="0.25">
      <c r="A223" s="38"/>
      <c r="B223" s="38"/>
      <c r="C223" s="38"/>
      <c r="D223" s="38"/>
      <c r="E223" s="38"/>
      <c r="F223" s="38"/>
      <c r="G223" s="38"/>
      <c r="H223" s="38"/>
      <c r="I223" s="38"/>
    </row>
    <row r="224" spans="1:9" x14ac:dyDescent="0.25">
      <c r="A224" s="19"/>
      <c r="B224" s="19"/>
      <c r="C224" s="19"/>
      <c r="D224" s="19"/>
      <c r="E224" s="19"/>
      <c r="F224" s="19"/>
      <c r="G224" s="19"/>
      <c r="H224" s="19"/>
      <c r="I224" s="19"/>
    </row>
    <row r="225" spans="1:16" x14ac:dyDescent="0.25">
      <c r="A225" s="19"/>
      <c r="B225" s="19"/>
      <c r="C225" s="19"/>
      <c r="D225" s="19"/>
      <c r="E225" s="19"/>
      <c r="F225" s="19"/>
      <c r="G225" s="19"/>
      <c r="H225" s="19"/>
      <c r="I225" s="19"/>
    </row>
    <row r="226" spans="1:16" x14ac:dyDescent="0.25">
      <c r="A226" s="25" t="s">
        <v>179</v>
      </c>
      <c r="B226" s="24"/>
      <c r="C226" s="24"/>
      <c r="D226" s="24"/>
      <c r="E226" s="24"/>
      <c r="F226" s="24"/>
      <c r="G226" s="24"/>
      <c r="H226" s="24"/>
      <c r="I226" s="24"/>
      <c r="K226" s="32" t="s">
        <v>229</v>
      </c>
      <c r="L226" s="32"/>
    </row>
    <row r="227" spans="1:16" x14ac:dyDescent="0.25">
      <c r="A227" s="2" t="s">
        <v>177</v>
      </c>
      <c r="J227" s="35" t="s">
        <v>232</v>
      </c>
      <c r="K227" s="34" t="s">
        <v>230</v>
      </c>
      <c r="L227" s="35" t="s">
        <v>271</v>
      </c>
      <c r="M227" s="35" t="s">
        <v>282</v>
      </c>
      <c r="N227" s="35" t="s">
        <v>233</v>
      </c>
      <c r="O227" s="35" t="s">
        <v>234</v>
      </c>
      <c r="P227" s="35" t="s">
        <v>235</v>
      </c>
    </row>
    <row r="228" spans="1:16" x14ac:dyDescent="0.25">
      <c r="J228" s="35">
        <v>183.06</v>
      </c>
      <c r="K228" s="37">
        <v>6000</v>
      </c>
      <c r="L228" s="36">
        <f>+J228*K228</f>
        <v>1098360</v>
      </c>
      <c r="M228" s="36">
        <f>+L228*M231</f>
        <v>1481066.9044858648</v>
      </c>
      <c r="N228" s="37">
        <v>4700000</v>
      </c>
      <c r="O228" s="36">
        <f>+N228-M228</f>
        <v>3218933.0955141354</v>
      </c>
      <c r="P228" s="37">
        <f>+O228*0.3</f>
        <v>965679.92865424056</v>
      </c>
    </row>
    <row r="229" spans="1:16" ht="14.4" x14ac:dyDescent="0.3">
      <c r="B229" s="11" t="s">
        <v>178</v>
      </c>
      <c r="F229" s="39">
        <f>+I203</f>
        <v>5166545.4099171767</v>
      </c>
      <c r="G229" s="39"/>
      <c r="K229" s="28"/>
      <c r="O229"/>
    </row>
    <row r="230" spans="1:16" x14ac:dyDescent="0.25">
      <c r="M230" s="2" t="s">
        <v>185</v>
      </c>
    </row>
    <row r="231" spans="1:16" x14ac:dyDescent="0.25">
      <c r="A231" s="2" t="s">
        <v>268</v>
      </c>
      <c r="K231" s="31" t="s">
        <v>237</v>
      </c>
      <c r="L231" s="2">
        <v>100.917</v>
      </c>
      <c r="M231" s="2">
        <f>+L232/L231</f>
        <v>1.3484348524034604</v>
      </c>
    </row>
    <row r="232" spans="1:16" x14ac:dyDescent="0.25">
      <c r="K232" s="31" t="s">
        <v>236</v>
      </c>
      <c r="L232" s="2">
        <v>136.08000000000001</v>
      </c>
    </row>
    <row r="233" spans="1:16" x14ac:dyDescent="0.25">
      <c r="B233" s="2" t="s">
        <v>269</v>
      </c>
      <c r="E233" s="2">
        <v>106.889</v>
      </c>
      <c r="G233" s="2" t="s">
        <v>185</v>
      </c>
      <c r="H233" s="2">
        <f>+E233/E234</f>
        <v>0.78548647854203402</v>
      </c>
    </row>
    <row r="234" spans="1:16" x14ac:dyDescent="0.25">
      <c r="B234" s="2" t="s">
        <v>184</v>
      </c>
      <c r="E234" s="2">
        <v>136.08000000000001</v>
      </c>
    </row>
    <row r="235" spans="1:16" x14ac:dyDescent="0.25">
      <c r="K235" s="32" t="s">
        <v>272</v>
      </c>
      <c r="L235" s="32"/>
    </row>
    <row r="236" spans="1:16" ht="14.4" customHeight="1" x14ac:dyDescent="0.25">
      <c r="B236" s="11" t="s">
        <v>270</v>
      </c>
      <c r="F236" s="40">
        <f>+F229*H233</f>
        <v>4058251.5602633529</v>
      </c>
      <c r="G236" s="40"/>
      <c r="J236" s="48" t="s">
        <v>280</v>
      </c>
      <c r="K236" s="48"/>
      <c r="L236" s="48" t="s">
        <v>281</v>
      </c>
      <c r="M236" s="48"/>
      <c r="N236" s="35" t="s">
        <v>233</v>
      </c>
      <c r="O236" s="35" t="s">
        <v>234</v>
      </c>
      <c r="P236" s="35" t="s">
        <v>235</v>
      </c>
    </row>
    <row r="237" spans="1:16" ht="14.4" customHeight="1" x14ac:dyDescent="0.25">
      <c r="J237" s="50">
        <f>+F229*0.8</f>
        <v>4133236.3279337417</v>
      </c>
      <c r="K237" s="50"/>
      <c r="L237" s="49">
        <f>+J237+M228</f>
        <v>5614303.2324196063</v>
      </c>
      <c r="M237" s="49"/>
      <c r="N237" s="36">
        <f>+N228</f>
        <v>4700000</v>
      </c>
      <c r="O237" s="36">
        <f>+N237-L237</f>
        <v>-914303.2324196063</v>
      </c>
      <c r="P237" s="37">
        <v>0</v>
      </c>
    </row>
    <row r="238" spans="1:16" x14ac:dyDescent="0.25">
      <c r="A238" s="25" t="s">
        <v>192</v>
      </c>
      <c r="B238" s="24"/>
      <c r="C238" s="24"/>
      <c r="D238" s="24"/>
      <c r="E238" s="24"/>
      <c r="F238" s="24"/>
      <c r="G238" s="24"/>
      <c r="H238" s="24"/>
      <c r="I238" s="24"/>
    </row>
    <row r="242" spans="1:9" ht="14.4" x14ac:dyDescent="0.3">
      <c r="E242"/>
    </row>
    <row r="255" spans="1:9" x14ac:dyDescent="0.25">
      <c r="A255" s="25" t="s">
        <v>193</v>
      </c>
      <c r="B255" s="24"/>
      <c r="C255" s="24"/>
      <c r="D255" s="24"/>
      <c r="E255" s="24"/>
      <c r="F255" s="24"/>
      <c r="G255" s="24"/>
      <c r="H255" s="24"/>
      <c r="I255" s="24"/>
    </row>
    <row r="264" spans="1:11" ht="14.4" x14ac:dyDescent="0.3">
      <c r="A264"/>
    </row>
    <row r="271" spans="1:11" ht="14.4" x14ac:dyDescent="0.3">
      <c r="K271"/>
    </row>
    <row r="272" spans="1:11" ht="14.4" x14ac:dyDescent="0.3">
      <c r="F272"/>
    </row>
    <row r="273" spans="1:4" ht="14.4" x14ac:dyDescent="0.3">
      <c r="C273"/>
    </row>
    <row r="274" spans="1:4" ht="14.4" x14ac:dyDescent="0.3">
      <c r="D274"/>
    </row>
    <row r="288" spans="1:4" x14ac:dyDescent="0.25">
      <c r="A288" s="18" t="s">
        <v>186</v>
      </c>
    </row>
    <row r="289" spans="1:1" x14ac:dyDescent="0.25">
      <c r="A289" s="2" t="s">
        <v>187</v>
      </c>
    </row>
    <row r="290" spans="1:1" x14ac:dyDescent="0.25">
      <c r="A290" s="2" t="s">
        <v>188</v>
      </c>
    </row>
    <row r="291" spans="1:1" x14ac:dyDescent="0.25">
      <c r="A291" s="2" t="s">
        <v>189</v>
      </c>
    </row>
    <row r="292" spans="1:1" x14ac:dyDescent="0.25">
      <c r="A292" s="2" t="s">
        <v>190</v>
      </c>
    </row>
    <row r="293" spans="1:1" x14ac:dyDescent="0.25">
      <c r="A293" s="2" t="s">
        <v>191</v>
      </c>
    </row>
  </sheetData>
  <mergeCells count="24">
    <mergeCell ref="A1:I1"/>
    <mergeCell ref="G28:I28"/>
    <mergeCell ref="A38:I39"/>
    <mergeCell ref="A71:I72"/>
    <mergeCell ref="F236:G236"/>
    <mergeCell ref="A84:I84"/>
    <mergeCell ref="A120:I123"/>
    <mergeCell ref="A126:I129"/>
    <mergeCell ref="H205:I205"/>
    <mergeCell ref="A219:I220"/>
    <mergeCell ref="A221:I223"/>
    <mergeCell ref="F229:G229"/>
    <mergeCell ref="A87:I90"/>
    <mergeCell ref="A107:I110"/>
    <mergeCell ref="A112:I113"/>
    <mergeCell ref="A115:I116"/>
    <mergeCell ref="L236:M236"/>
    <mergeCell ref="L237:M237"/>
    <mergeCell ref="A82:I83"/>
    <mergeCell ref="A99:I102"/>
    <mergeCell ref="A19:I19"/>
    <mergeCell ref="J236:K236"/>
    <mergeCell ref="J237:K237"/>
    <mergeCell ref="A117:I118"/>
  </mergeCells>
  <pageMargins left="0.43307086614173229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monica cd</cp:lastModifiedBy>
  <cp:lastPrinted>2024-10-19T00:17:46Z</cp:lastPrinted>
  <dcterms:created xsi:type="dcterms:W3CDTF">2024-10-14T17:46:32Z</dcterms:created>
  <dcterms:modified xsi:type="dcterms:W3CDTF">2024-10-19T17:11:01Z</dcterms:modified>
</cp:coreProperties>
</file>