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ucedo\Documents\Maestria\Ingenieria de Costos\Ejercicios\"/>
    </mc:Choice>
  </mc:AlternateContent>
  <xr:revisionPtr revIDLastSave="0" documentId="13_ncr:1_{C648566E-87D8-4AF2-B371-AEFC825D05EC}" xr6:coauthVersionLast="47" xr6:coauthVersionMax="47" xr10:uidLastSave="{00000000-0000-0000-0000-000000000000}"/>
  <bookViews>
    <workbookView xWindow="-120" yWindow="-120" windowWidth="20730" windowHeight="11160" xr2:uid="{FFC683F7-F5BC-4C65-BC67-34920B1AECC2}"/>
  </bookViews>
  <sheets>
    <sheet name="Avaluo" sheetId="1" r:id="rId1"/>
    <sheet name="Mejoras" sheetId="2" r:id="rId2"/>
    <sheet name="IS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  <c r="F2" i="3"/>
  <c r="H14" i="3" s="1"/>
  <c r="D4" i="3"/>
  <c r="D18" i="3"/>
  <c r="D15" i="3"/>
  <c r="D16" i="3" s="1"/>
  <c r="D9" i="3"/>
  <c r="D8" i="3"/>
  <c r="F8" i="3"/>
  <c r="F9" i="3"/>
  <c r="R247" i="1"/>
  <c r="R248" i="1"/>
  <c r="I248" i="1"/>
  <c r="I247" i="1"/>
  <c r="L255" i="1"/>
  <c r="R255" i="1" s="1"/>
  <c r="L256" i="1"/>
  <c r="R256" i="1" s="1"/>
  <c r="F255" i="1"/>
  <c r="F256" i="1"/>
  <c r="D255" i="1"/>
  <c r="D256" i="1"/>
  <c r="A255" i="1"/>
  <c r="A256" i="1"/>
  <c r="H7" i="2"/>
  <c r="H8" i="2"/>
  <c r="H9" i="2"/>
  <c r="F4" i="2"/>
  <c r="F9" i="2"/>
  <c r="I9" i="2" s="1"/>
  <c r="F8" i="2"/>
  <c r="I8" i="2" s="1"/>
  <c r="F10" i="3" l="1"/>
  <c r="H15" i="3" s="1"/>
  <c r="H17" i="3" s="1"/>
  <c r="H18" i="3" s="1"/>
  <c r="I256" i="1"/>
  <c r="T256" i="1" s="1"/>
  <c r="I255" i="1"/>
  <c r="T255" i="1"/>
  <c r="T248" i="1"/>
  <c r="T247" i="1"/>
  <c r="D14" i="3" l="1"/>
  <c r="D17" i="3" s="1"/>
  <c r="D19" i="3" s="1"/>
  <c r="D20" i="3" s="1"/>
  <c r="H293" i="1"/>
  <c r="N295" i="1"/>
  <c r="I296" i="1"/>
  <c r="I295" i="1"/>
  <c r="D295" i="1"/>
  <c r="C15" i="2"/>
  <c r="D296" i="1" s="1"/>
  <c r="C14" i="2"/>
  <c r="G14" i="2"/>
  <c r="L254" i="1"/>
  <c r="R254" i="1" s="1"/>
  <c r="L253" i="1"/>
  <c r="R253" i="1" s="1"/>
  <c r="L252" i="1"/>
  <c r="R252" i="1" s="1"/>
  <c r="L251" i="1"/>
  <c r="R251" i="1" s="1"/>
  <c r="F252" i="1"/>
  <c r="F253" i="1"/>
  <c r="F254" i="1"/>
  <c r="F251" i="1"/>
  <c r="D252" i="1"/>
  <c r="I252" i="1" s="1"/>
  <c r="T252" i="1" s="1"/>
  <c r="D253" i="1"/>
  <c r="I253" i="1" s="1"/>
  <c r="T253" i="1" s="1"/>
  <c r="D254" i="1"/>
  <c r="D251" i="1"/>
  <c r="I251" i="1" s="1"/>
  <c r="T251" i="1" s="1"/>
  <c r="A252" i="1"/>
  <c r="A253" i="1"/>
  <c r="A254" i="1"/>
  <c r="A251" i="1"/>
  <c r="H4" i="2"/>
  <c r="H6" i="2"/>
  <c r="F6" i="2"/>
  <c r="I6" i="2" s="1"/>
  <c r="F7" i="2"/>
  <c r="I7" i="2" s="1"/>
  <c r="I4" i="2"/>
  <c r="H5" i="2"/>
  <c r="F5" i="2"/>
  <c r="I5" i="2" s="1"/>
  <c r="I10" i="2" l="1"/>
  <c r="I18" i="2" s="1"/>
  <c r="I254" i="1"/>
  <c r="T254" i="1" s="1"/>
  <c r="P258" i="1" s="1"/>
  <c r="Q291" i="1" s="1"/>
  <c r="Q299" i="1" s="1"/>
  <c r="M51" i="1" l="1"/>
</calcChain>
</file>

<file path=xl/sharedStrings.xml><?xml version="1.0" encoding="utf-8"?>
<sst xmlns="http://schemas.openxmlformats.org/spreadsheetml/2006/main" count="309" uniqueCount="267">
  <si>
    <t>Avalúo de mejoras</t>
  </si>
  <si>
    <t>Inmueble que se valúa</t>
  </si>
  <si>
    <t>Terreno bardeado con construcciones</t>
  </si>
  <si>
    <r>
      <t>Propietario:</t>
    </r>
    <r>
      <rPr>
        <sz val="11"/>
        <color theme="1"/>
        <rFont val="Bookman Old Style"/>
        <family val="1"/>
      </rPr>
      <t xml:space="preserve"> </t>
    </r>
  </si>
  <si>
    <t>Características urbanas</t>
  </si>
  <si>
    <t xml:space="preserve">Población media: </t>
  </si>
  <si>
    <t xml:space="preserve">Vías de acceso e importancia: </t>
  </si>
  <si>
    <t>Servicios públicos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</si>
  <si>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Bookman Old Style"/>
        <family val="1"/>
      </rPr>
      <t xml:space="preserve">Agua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</si>
  <si>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Bookman Old Style"/>
        <family val="1"/>
      </rPr>
      <t xml:space="preserve">Luz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</si>
  <si>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Bookman Old Style"/>
        <family val="1"/>
      </rPr>
      <t xml:space="preserve">Drenaje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</si>
  <si>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Bookman Old Style"/>
        <family val="1"/>
      </rPr>
      <t>Internet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</si>
  <si>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Bookman Old Style"/>
        <family val="1"/>
      </rPr>
      <t xml:space="preserve">Teléfono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</si>
  <si>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Bookman Old Style"/>
        <family val="1"/>
      </rPr>
      <t>Alumbrado público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</si>
  <si>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Bookman Old Style"/>
        <family val="1"/>
      </rPr>
      <t>Recolección de residuos</t>
    </r>
    <r>
      <rPr>
        <sz val="12"/>
        <color theme="1"/>
        <rFont val="Aptos"/>
        <family val="2"/>
      </rPr>
      <t xml:space="preserve"> </t>
    </r>
  </si>
  <si>
    <t xml:space="preserve">Equipamiento urbano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</si>
  <si>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Bookman Old Style"/>
        <family val="1"/>
      </rPr>
      <t>Escuelas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</si>
  <si>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Bookman Old Style"/>
        <family val="1"/>
      </rPr>
      <t>Templos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</si>
  <si>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Bookman Old Style"/>
        <family val="1"/>
      </rPr>
      <t>Área recreativa</t>
    </r>
  </si>
  <si>
    <t>Terreno</t>
  </si>
  <si>
    <r>
      <t>Tramo de calles, transversales, limítrofes y orientación</t>
    </r>
    <r>
      <rPr>
        <u/>
        <sz val="12"/>
        <color theme="1"/>
        <rFont val="Bookman Old Style"/>
        <family val="1"/>
      </rPr>
      <t>.</t>
    </r>
  </si>
  <si>
    <t>Medidas y colindancias del terreno</t>
  </si>
  <si>
    <t>Lic. Urb. Jorge Adrián Saucedo Mares</t>
  </si>
  <si>
    <t>Inmuebles</t>
  </si>
  <si>
    <t>Privada</t>
  </si>
  <si>
    <t>Estimar el valor comercial de las mejoras</t>
  </si>
  <si>
    <t>Calculo de I.S.R.</t>
  </si>
  <si>
    <t>Valuador</t>
  </si>
  <si>
    <t>Cédula profesional:</t>
  </si>
  <si>
    <r>
      <t>Especialidad</t>
    </r>
    <r>
      <rPr>
        <sz val="11"/>
        <color theme="1"/>
        <rFont val="Bookman Old Style"/>
        <family val="1"/>
      </rPr>
      <t>:</t>
    </r>
  </si>
  <si>
    <r>
      <t>Fecha del avalúo:</t>
    </r>
    <r>
      <rPr>
        <sz val="11"/>
        <color theme="1"/>
        <rFont val="Bookman Old Style"/>
        <family val="1"/>
      </rPr>
      <t xml:space="preserve"> </t>
    </r>
  </si>
  <si>
    <t>Ubicación del inmueble:</t>
  </si>
  <si>
    <r>
      <t>Régimen de propiedad</t>
    </r>
    <r>
      <rPr>
        <sz val="11"/>
        <color theme="1"/>
        <rFont val="Bookman Old Style"/>
        <family val="1"/>
      </rPr>
      <t>:</t>
    </r>
  </si>
  <si>
    <t>Objeto del avalúo:</t>
  </si>
  <si>
    <t>Propósito del avalúo:</t>
  </si>
  <si>
    <t>Cuenta catastral:</t>
  </si>
  <si>
    <t>Cuenta predial:</t>
  </si>
  <si>
    <r>
      <t>Folio real:</t>
    </r>
    <r>
      <rPr>
        <sz val="11"/>
        <color theme="1"/>
        <rFont val="Bookman Old Style"/>
        <family val="1"/>
      </rPr>
      <t xml:space="preserve"> </t>
    </r>
  </si>
  <si>
    <t>Escritura:</t>
  </si>
  <si>
    <t>Uxxxxxx</t>
  </si>
  <si>
    <t>No existe</t>
  </si>
  <si>
    <t>No se proporcionó</t>
  </si>
  <si>
    <t>xx-xxxx-xx-xxxx-xxx-xxx</t>
  </si>
  <si>
    <t xml:space="preserve">Clasificación de zona: </t>
  </si>
  <si>
    <t>casas unifamiliares</t>
  </si>
  <si>
    <t xml:space="preserve">Tipos de construcción: </t>
  </si>
  <si>
    <t xml:space="preserve">Índice de saturación: </t>
  </si>
  <si>
    <t>Normal</t>
  </si>
  <si>
    <t>Uso de suelo:</t>
  </si>
  <si>
    <r>
      <t>Norte:</t>
    </r>
    <r>
      <rPr>
        <sz val="11"/>
        <color theme="1"/>
        <rFont val="Bookman Old Style"/>
        <family val="1"/>
      </rPr>
      <t xml:space="preserve"> </t>
    </r>
  </si>
  <si>
    <r>
      <t>Sur:</t>
    </r>
    <r>
      <rPr>
        <sz val="11"/>
        <color theme="1"/>
        <rFont val="Bookman Old Style"/>
        <family val="1"/>
      </rPr>
      <t xml:space="preserve"> </t>
    </r>
  </si>
  <si>
    <r>
      <t>Este:</t>
    </r>
    <r>
      <rPr>
        <sz val="11"/>
        <color theme="1"/>
        <rFont val="Bookman Old Style"/>
        <family val="1"/>
      </rPr>
      <t xml:space="preserve"> </t>
    </r>
  </si>
  <si>
    <r>
      <t>Oeste:</t>
    </r>
    <r>
      <rPr>
        <sz val="11"/>
        <color theme="1"/>
        <rFont val="Bookman Old Style"/>
        <family val="1"/>
      </rPr>
      <t xml:space="preserve"> </t>
    </r>
  </si>
  <si>
    <r>
      <t>N:</t>
    </r>
    <r>
      <rPr>
        <sz val="11"/>
        <color theme="1"/>
        <rFont val="Bookman Old Style"/>
        <family val="1"/>
      </rPr>
      <t xml:space="preserve"> </t>
    </r>
  </si>
  <si>
    <r>
      <t>S:</t>
    </r>
    <r>
      <rPr>
        <sz val="11"/>
        <color theme="1"/>
        <rFont val="Bookman Old Style"/>
        <family val="1"/>
      </rPr>
      <t xml:space="preserve"> </t>
    </r>
  </si>
  <si>
    <r>
      <t>E:</t>
    </r>
    <r>
      <rPr>
        <sz val="11"/>
        <color theme="1"/>
        <rFont val="Bookman Old Style"/>
        <family val="1"/>
      </rPr>
      <t xml:space="preserve"> </t>
    </r>
  </si>
  <si>
    <r>
      <t>Caract. Panorámicas:</t>
    </r>
    <r>
      <rPr>
        <sz val="11"/>
        <color theme="1"/>
        <rFont val="Bookman Old Style"/>
        <family val="1"/>
      </rPr>
      <t xml:space="preserve"> </t>
    </r>
  </si>
  <si>
    <t>Ninguna aparente</t>
  </si>
  <si>
    <t xml:space="preserve">Topografía y config: </t>
  </si>
  <si>
    <t>Servidumbres y restricc.:</t>
  </si>
  <si>
    <t>FALLAS</t>
  </si>
  <si>
    <t>GEORREFERENCIA</t>
  </si>
  <si>
    <t>Sistema de Referencia:</t>
  </si>
  <si>
    <t>México ITRF2008 UTM zona 13N</t>
  </si>
  <si>
    <t>Descripción general del inmueble</t>
  </si>
  <si>
    <t>SUPERFICIES</t>
  </si>
  <si>
    <t xml:space="preserve">Construcción tipo: </t>
  </si>
  <si>
    <t>Sup.terreno:</t>
  </si>
  <si>
    <t>Escritura</t>
  </si>
  <si>
    <t xml:space="preserve">Fuente: </t>
  </si>
  <si>
    <t>Uso actual:</t>
  </si>
  <si>
    <t>Espacios construidos:</t>
  </si>
  <si>
    <t>Número de niveles</t>
  </si>
  <si>
    <t>Edad aproximada</t>
  </si>
  <si>
    <t>Vida útil remanente</t>
  </si>
  <si>
    <t>Estado de conservación</t>
  </si>
  <si>
    <t>Calidad del proyecto</t>
  </si>
  <si>
    <t>Unidades rentables</t>
  </si>
  <si>
    <t>No aplica</t>
  </si>
  <si>
    <t>Consideraciones previas al avalúo</t>
  </si>
  <si>
    <t xml:space="preserve">Ampliación de la descripción del inmueble: </t>
  </si>
  <si>
    <t>Metodología</t>
  </si>
  <si>
    <t>Enfoque de Costos</t>
  </si>
  <si>
    <t>Enfoque de Ingresos (Valor de capitalización de rentas):</t>
  </si>
  <si>
    <t>Enfoque de Mercado (Valor comparativo de mercado):</t>
  </si>
  <si>
    <t>Valor Comercial:</t>
  </si>
  <si>
    <t>Comentarios generales, supuestos, exclusiones y condiciones limitantes al avalúo</t>
  </si>
  <si>
    <t>Factores de Homologación empleados</t>
  </si>
  <si>
    <t>sup</t>
  </si>
  <si>
    <t>Superficie construída / terreno</t>
  </si>
  <si>
    <t>csp</t>
  </si>
  <si>
    <t>Calidad de los servicios públicos (0-10)</t>
  </si>
  <si>
    <t>neg</t>
  </si>
  <si>
    <t>Factor de negoaciación</t>
  </si>
  <si>
    <t>ec</t>
  </si>
  <si>
    <t>fub</t>
  </si>
  <si>
    <t>Factor de ubicación dentro de la colonia</t>
  </si>
  <si>
    <t>proy</t>
  </si>
  <si>
    <t>Calidad del Proyecto</t>
  </si>
  <si>
    <t>tfr - Tipo de Fracc. - Factores de Zona</t>
  </si>
  <si>
    <t>for = Factor de Forma</t>
  </si>
  <si>
    <t>Turistica comercial</t>
  </si>
  <si>
    <t>TC</t>
  </si>
  <si>
    <t>Regular</t>
  </si>
  <si>
    <t>R</t>
  </si>
  <si>
    <t>Comercial de 1ª</t>
  </si>
  <si>
    <t>C1</t>
  </si>
  <si>
    <t>Irregular 4L</t>
  </si>
  <si>
    <t>I4L</t>
  </si>
  <si>
    <t>Comercial de 2ª</t>
  </si>
  <si>
    <t>C2</t>
  </si>
  <si>
    <t>Irregular +4L</t>
  </si>
  <si>
    <t>I+4L</t>
  </si>
  <si>
    <t>Residencial de lujo</t>
  </si>
  <si>
    <t>RL</t>
  </si>
  <si>
    <t>Residencial de 1ª</t>
  </si>
  <si>
    <t>R1</t>
  </si>
  <si>
    <t>Residencial de 2ª</t>
  </si>
  <si>
    <t>R2</t>
  </si>
  <si>
    <t>Interes Social</t>
  </si>
  <si>
    <t>IS</t>
  </si>
  <si>
    <t>Habitacional Popular</t>
  </si>
  <si>
    <t>HP</t>
  </si>
  <si>
    <t>La valuación del terreno se estima de acuerdo a la Investigación de Mercado.
 Se aplica el criterio y tablas de Ross-Heidecke, para la estimación de los factores de depreciación.
Este enfoque considera que valor máximo del bien para el comprador con información pertinente, será la cantidad necesaria para construir o adquirir un nuevo bien de igual utilidad. Cuando el bien no es nuevo, el valor de reposición nuevo deberá ser ajustado de acuerdo a todos los métodos de apreciación y obsolescencia a la fecha del avalúo.</t>
  </si>
  <si>
    <t>Es el valor presente de beneficios futuros derivados de la propiedad y es generalmente medido a través de la capitalización de un nivel específico de ingresos.</t>
  </si>
  <si>
    <t>Es la cantidad estimada, en términos monetarios a partir del análisis y comparación de bienes iguales o similares al bien objeto de estudio, que han sido vendidos o que se encuentran en proceso de venta en el mercado abierto.
Este análisis, para inmuebles especiales, se puede ralizar comparando superficie de construcción, habitaciones de hotel, camas de hospital, etc.</t>
  </si>
  <si>
    <t>Es el precio más probable en que se podría comercializar un bien, en las circunstancias prevalecientes a la fecha del avalúo, en un plazo razonable de exposición en una transacción llevada a cabo entre un oferente y un demandante libres de presiones, bien informados y como resultado de ponderar el valor físico, el valor de capitalización de rentas y el valor de mercado del bien que se trate.</t>
  </si>
  <si>
    <t>El presente análisis presupone que no existe una restricción legal en cuanto a la posesión del bien y al uso lícito del mismo.
Los valores de calle y de mercado se estiman con base en la homologación de los comparables obtenidos en la investigación del mercado inmobiliario de la zona de ubicación del inmueble y zonas de características similares. La homologación considera las condiciones del inmueble que se analiza.</t>
  </si>
  <si>
    <t>Contaminación ambiental:</t>
  </si>
  <si>
    <t>fesq = Factor de Esquina</t>
  </si>
  <si>
    <t>top = Factor de Topografia</t>
  </si>
  <si>
    <t>Interior</t>
  </si>
  <si>
    <t>INT</t>
  </si>
  <si>
    <t>Plano</t>
  </si>
  <si>
    <t>PL</t>
  </si>
  <si>
    <t>Medianero</t>
  </si>
  <si>
    <t>MED</t>
  </si>
  <si>
    <t>Ascendente</t>
  </si>
  <si>
    <t>AS</t>
  </si>
  <si>
    <t>Esquina</t>
  </si>
  <si>
    <t>ESQ</t>
  </si>
  <si>
    <t>Descendente</t>
  </si>
  <si>
    <t>DE</t>
  </si>
  <si>
    <t>Cabecero</t>
  </si>
  <si>
    <t>CAB</t>
  </si>
  <si>
    <t>Accidentado</t>
  </si>
  <si>
    <t>AC</t>
  </si>
  <si>
    <t>Manzanero</t>
  </si>
  <si>
    <t>MAN</t>
  </si>
  <si>
    <t>Investigación de mercado</t>
  </si>
  <si>
    <t>Terrenos en venta</t>
  </si>
  <si>
    <t>No Aplica</t>
  </si>
  <si>
    <t>Aplicaciones del enfoque comparativo del mercado</t>
  </si>
  <si>
    <t>vum$</t>
  </si>
  <si>
    <t>top</t>
  </si>
  <si>
    <t>for</t>
  </si>
  <si>
    <t>tfr</t>
  </si>
  <si>
    <t>Fesq</t>
  </si>
  <si>
    <t>Aplicación del enfoque de costos (valor físico o directo)</t>
  </si>
  <si>
    <t>Fracción</t>
  </si>
  <si>
    <t>Unica</t>
  </si>
  <si>
    <t>AREA (m2)</t>
  </si>
  <si>
    <t>FACTOR</t>
  </si>
  <si>
    <t>VALOR U.</t>
  </si>
  <si>
    <t>TOTAL</t>
  </si>
  <si>
    <t>Valor del terreno</t>
  </si>
  <si>
    <t>Construcción original</t>
  </si>
  <si>
    <t>Mejoras</t>
  </si>
  <si>
    <t>vrn</t>
  </si>
  <si>
    <t>edad</t>
  </si>
  <si>
    <t>vut</t>
  </si>
  <si>
    <t>fec</t>
  </si>
  <si>
    <t>vnr</t>
  </si>
  <si>
    <t>Valor de reposición nuevo</t>
  </si>
  <si>
    <t>valor neto de reposición</t>
  </si>
  <si>
    <t>Aplicación del enfoque de ingresos (valor de capitalización de rentas)</t>
  </si>
  <si>
    <t>Valor de capitalización</t>
  </si>
  <si>
    <t>RESULTADO DE LA APLICACIÓN DEL ENFOQUE DE INGRESOS</t>
  </si>
  <si>
    <t>Resumen de valores</t>
  </si>
  <si>
    <t>Enfoque comparativo de mercado (Valor comparativo de mercado)</t>
  </si>
  <si>
    <t>Enfoque de costos (Valor físico o directo, neto de reposición)</t>
  </si>
  <si>
    <t>Enfoque de ingresos (Valor de capitalización de rentas)</t>
  </si>
  <si>
    <t>Consideraciones previas a la conclusión</t>
  </si>
  <si>
    <t>Declaraciones</t>
  </si>
  <si>
    <t>Para obtener el valor del terreno, se realizó investigación y homologación con terrenos de características similares.
Se estima el valor físico o de reposición del inmueble, fundado en análisis de costos y presupuestos actualizados de construcciones especiales y similares a las especificadas del inmueble que se analiza para el enfoque de mercado se realizó investigación y homologación con inmuebles similares en la localidad.</t>
  </si>
  <si>
    <t>Conclusión</t>
  </si>
  <si>
    <t>VALORES ACTUALES</t>
  </si>
  <si>
    <t>Valor actual de las mejoras</t>
  </si>
  <si>
    <t xml:space="preserve">VALORES REFERIDOS A </t>
  </si>
  <si>
    <t>Valor referido de las mejoras</t>
  </si>
  <si>
    <t>NOMBRE:</t>
  </si>
  <si>
    <t>N° de registro Colegio de Valuadores del Estado de Ags.</t>
  </si>
  <si>
    <t>Especialidad: Inmuebles</t>
  </si>
  <si>
    <t>CEDULA PROFESIONAL ING. CIVIL</t>
  </si>
  <si>
    <t>CEDULA ESPACIALIDAD EN VALUACION</t>
  </si>
  <si>
    <t>CEDULA MAESTRIA EN VALUACION</t>
  </si>
  <si>
    <t>Croquis</t>
  </si>
  <si>
    <t>Reporte fotográfico</t>
  </si>
  <si>
    <t>VALUADOR:</t>
  </si>
  <si>
    <t>Superficie</t>
  </si>
  <si>
    <t>Paramétrico</t>
  </si>
  <si>
    <t>m2</t>
  </si>
  <si>
    <t>m3</t>
  </si>
  <si>
    <t>Factor Interciudad</t>
  </si>
  <si>
    <t>fic</t>
  </si>
  <si>
    <t>fsis</t>
  </si>
  <si>
    <t>VRN</t>
  </si>
  <si>
    <t>pza</t>
  </si>
  <si>
    <t>Habitacional</t>
  </si>
  <si>
    <t>Termino de mejoras</t>
  </si>
  <si>
    <t>INPC fin mejoras</t>
  </si>
  <si>
    <t>INPC fecha avalúo</t>
  </si>
  <si>
    <t>Fecha Avalúo</t>
  </si>
  <si>
    <t xml:space="preserve">INPC </t>
  </si>
  <si>
    <t>20 de octubre de 2024</t>
  </si>
  <si>
    <t>VALOR REFERIDO A FEBRERO 2020</t>
  </si>
  <si>
    <t>Rafael Martínez Jasso</t>
  </si>
  <si>
    <t>Circuito Prieto Azabache N° 201,</t>
  </si>
  <si>
    <t>Fracc. Cavalia Residencial</t>
  </si>
  <si>
    <t>Fracc. Cavalia Residencial, Aguascalientes, Ags</t>
  </si>
  <si>
    <t>Residencial</t>
  </si>
  <si>
    <t>Av. Eugenio Garza Sada</t>
  </si>
  <si>
    <t>Circuito Prieto Azcabache</t>
  </si>
  <si>
    <t>11 m, c. Circuito Prieto Azabache</t>
  </si>
  <si>
    <t>11 m, lote habitacional N° 304</t>
  </si>
  <si>
    <t>17 m, lote habitaciona N° 203</t>
  </si>
  <si>
    <t>O:</t>
  </si>
  <si>
    <t>17 m, lote habitaciona N° 101</t>
  </si>
  <si>
    <r>
      <t>Terreno regular plano</t>
    </r>
    <r>
      <rPr>
        <sz val="12"/>
        <color theme="1"/>
        <rFont val="Aptos"/>
        <family val="2"/>
      </rPr>
      <t xml:space="preserve"> </t>
    </r>
  </si>
  <si>
    <t>Se encuentra una Grieta a 440 m del inmueble según el sistema de información de fallas geológicas y grietas (sifagg).</t>
  </si>
  <si>
    <r>
      <t xml:space="preserve"> Coordenadas UTM: </t>
    </r>
    <r>
      <rPr>
        <sz val="11"/>
        <color theme="1"/>
        <rFont val="Bookman Old Style"/>
        <family val="1"/>
      </rPr>
      <t>776254.45, 2424446.95</t>
    </r>
  </si>
  <si>
    <r>
      <t xml:space="preserve"> Coordenadas Geográficas: </t>
    </r>
    <r>
      <rPr>
        <sz val="11"/>
        <color theme="1"/>
        <rFont val="Bookman Old Style"/>
        <family val="1"/>
      </rPr>
      <t>21° 54' 9.198'' N, 102° 19' 34.266'' W</t>
    </r>
  </si>
  <si>
    <t>Resdencial, unifamiliar</t>
  </si>
  <si>
    <t>Superficie accesorio:</t>
  </si>
  <si>
    <t>Superficie construida</t>
  </si>
  <si>
    <t>Buena</t>
  </si>
  <si>
    <t>Bueno</t>
  </si>
  <si>
    <t>Casa unifamiliar.
El solicitante manifiesta que adquirió la vivienda la  cual construyó por su cuenta la cisterna, cocina integral, bardas, el roof garden y la terraza de la planta baja las cuales terminó en febrero del 2020.</t>
  </si>
  <si>
    <t>Casa</t>
  </si>
  <si>
    <t>Accesorios</t>
  </si>
  <si>
    <t>Area (m2)</t>
  </si>
  <si>
    <t>Cisterna</t>
  </si>
  <si>
    <t>Cocina Interal</t>
  </si>
  <si>
    <t>Bardas</t>
  </si>
  <si>
    <t>Patio</t>
  </si>
  <si>
    <t>Roof Garden</t>
  </si>
  <si>
    <t>Terraza PB</t>
  </si>
  <si>
    <t>lote</t>
  </si>
  <si>
    <t>FRES</t>
  </si>
  <si>
    <t>Costo justificado</t>
  </si>
  <si>
    <t>Precio venta</t>
  </si>
  <si>
    <t>Utilidad</t>
  </si>
  <si>
    <t>Compra</t>
  </si>
  <si>
    <t>Precio m2</t>
  </si>
  <si>
    <t>Termino mejoras</t>
  </si>
  <si>
    <t>Fecha e Venta</t>
  </si>
  <si>
    <t>Precio</t>
  </si>
  <si>
    <t>INPC</t>
  </si>
  <si>
    <t>FACTOR DE ACTUALIZACION</t>
  </si>
  <si>
    <t>INPC de compra</t>
  </si>
  <si>
    <t>Precio Actualizado</t>
  </si>
  <si>
    <t>Mejorasal 80%</t>
  </si>
  <si>
    <t>Precio Compra</t>
  </si>
  <si>
    <t>ISR sin Avalúo de Mejoras</t>
  </si>
  <si>
    <t>ISR</t>
  </si>
  <si>
    <t>ISR con Avalúo de Mejoras</t>
  </si>
  <si>
    <t>No se paga ISR porque no hubo utilidad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</si>
</sst>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.0"/>
    <numFmt numFmtId="165" formatCode="0.000"/>
    <numFmt numFmtId="166" formatCode="mmmm\ yyyy"/>
    <numFmt numFmtId="176" formatCode="_-&quot;$&quot;* #,##0.00_-;\-&quot;$&quot;* #,##0.00_-;_-&quot;$&quot;* &quot;-&quot;??_-;_-@_-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Baskerville Old Face"/>
      <family val="1"/>
    </font>
    <font>
      <b/>
      <sz val="11"/>
      <color theme="1"/>
      <name val="Baskerville Old Face"/>
      <family val="1"/>
    </font>
    <font>
      <sz val="12"/>
      <color theme="1"/>
      <name val="Aptos"/>
      <family val="2"/>
    </font>
    <font>
      <b/>
      <sz val="18"/>
      <color rgb="FF008080"/>
      <name val="Baskerville Old Face"/>
      <family val="1"/>
    </font>
    <font>
      <b/>
      <sz val="14"/>
      <color rgb="FF008080"/>
      <name val="Bookman Old Style"/>
      <family val="1"/>
    </font>
    <font>
      <b/>
      <sz val="14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u/>
      <sz val="12"/>
      <color theme="1"/>
      <name val="Bookman Old Style"/>
      <family val="1"/>
    </font>
    <font>
      <u/>
      <sz val="12"/>
      <color theme="1"/>
      <name val="Bookman Old Style"/>
      <family val="1"/>
    </font>
    <font>
      <sz val="10"/>
      <color rgb="FF008080"/>
      <name val="Baskerville Old Face"/>
      <family val="1"/>
    </font>
    <font>
      <b/>
      <sz val="10"/>
      <color rgb="FF008080"/>
      <name val="Baskerville Old Face"/>
      <family val="1"/>
    </font>
    <font>
      <b/>
      <u/>
      <sz val="11"/>
      <color theme="1"/>
      <name val="Bookman Old Style"/>
      <family val="1"/>
    </font>
    <font>
      <b/>
      <sz val="11"/>
      <name val="Bookman Old Style"/>
      <family val="1"/>
    </font>
    <font>
      <sz val="11"/>
      <name val="Bookman Old Style"/>
      <family val="1"/>
    </font>
    <font>
      <b/>
      <u/>
      <sz val="11"/>
      <name val="Bookman Old Style"/>
      <family val="1"/>
    </font>
    <font>
      <u/>
      <sz val="11"/>
      <color theme="1"/>
      <name val="Baskerville Old Face"/>
      <family val="1"/>
    </font>
    <font>
      <i/>
      <sz val="14"/>
      <color theme="1"/>
      <name val="Baskerville Old Face"/>
      <family val="1"/>
    </font>
    <font>
      <b/>
      <sz val="14"/>
      <color theme="1"/>
      <name val="Baskerville Old Face"/>
      <family val="1"/>
    </font>
    <font>
      <b/>
      <sz val="16"/>
      <color theme="1"/>
      <name val="Baskerville Old Face"/>
      <family val="1"/>
    </font>
    <font>
      <sz val="12"/>
      <color theme="1"/>
      <name val="Baskerville Old Face"/>
      <family val="1"/>
    </font>
    <font>
      <sz val="14"/>
      <color theme="1"/>
      <name val="Baskerville Old Face"/>
      <family val="1"/>
    </font>
    <font>
      <sz val="10"/>
      <color theme="1"/>
      <name val="Baskerville Old Face"/>
      <family val="1"/>
    </font>
    <font>
      <b/>
      <sz val="12"/>
      <color theme="1"/>
      <name val="Baskerville Old Fac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rgb="FF006666"/>
      </top>
      <bottom style="double">
        <color rgb="FF006666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indent="5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4" fontId="6" fillId="0" borderId="0" xfId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3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20" fillId="0" borderId="2" xfId="0" applyFont="1" applyBorder="1"/>
    <xf numFmtId="0" fontId="17" fillId="0" borderId="2" xfId="0" applyFont="1" applyBorder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3" fillId="0" borderId="3" xfId="0" applyFont="1" applyBorder="1"/>
    <xf numFmtId="0" fontId="2" fillId="0" borderId="4" xfId="0" applyFont="1" applyBorder="1"/>
    <xf numFmtId="0" fontId="2" fillId="0" borderId="3" xfId="0" applyFont="1" applyBorder="1"/>
    <xf numFmtId="0" fontId="21" fillId="0" borderId="2" xfId="0" applyFont="1" applyBorder="1"/>
    <xf numFmtId="0" fontId="2" fillId="0" borderId="2" xfId="0" applyFont="1" applyBorder="1"/>
    <xf numFmtId="0" fontId="23" fillId="0" borderId="2" xfId="0" applyFont="1" applyBorder="1"/>
    <xf numFmtId="0" fontId="26" fillId="0" borderId="2" xfId="0" applyFont="1" applyBorder="1"/>
    <xf numFmtId="0" fontId="2" fillId="0" borderId="0" xfId="0" applyFont="1" applyAlignment="1">
      <alignment horizontal="right"/>
    </xf>
    <xf numFmtId="0" fontId="25" fillId="0" borderId="0" xfId="0" applyFont="1"/>
    <xf numFmtId="0" fontId="23" fillId="0" borderId="0" xfId="0" applyFont="1"/>
    <xf numFmtId="2" fontId="2" fillId="0" borderId="0" xfId="0" applyNumberFormat="1" applyFont="1" applyAlignment="1">
      <alignment horizontal="center"/>
    </xf>
    <xf numFmtId="0" fontId="22" fillId="0" borderId="0" xfId="0" applyFont="1"/>
    <xf numFmtId="0" fontId="25" fillId="0" borderId="0" xfId="0" applyFont="1" applyAlignment="1">
      <alignment horizontal="left"/>
    </xf>
    <xf numFmtId="44" fontId="2" fillId="0" borderId="0" xfId="0" applyNumberFormat="1" applyFont="1"/>
    <xf numFmtId="0" fontId="24" fillId="0" borderId="0" xfId="0" applyFont="1"/>
    <xf numFmtId="44" fontId="24" fillId="0" borderId="0" xfId="1" applyFont="1"/>
    <xf numFmtId="2" fontId="24" fillId="0" borderId="0" xfId="0" applyNumberFormat="1" applyFont="1"/>
    <xf numFmtId="44" fontId="24" fillId="0" borderId="0" xfId="0" applyNumberFormat="1" applyFont="1"/>
    <xf numFmtId="44" fontId="2" fillId="0" borderId="0" xfId="1" applyFont="1" applyBorder="1" applyAlignment="1">
      <alignment horizontal="center"/>
    </xf>
    <xf numFmtId="44" fontId="27" fillId="0" borderId="0" xfId="0" applyNumberFormat="1" applyFont="1"/>
    <xf numFmtId="166" fontId="2" fillId="0" borderId="0" xfId="0" applyNumberFormat="1" applyFont="1"/>
    <xf numFmtId="15" fontId="24" fillId="3" borderId="0" xfId="0" applyNumberFormat="1" applyFont="1" applyFill="1"/>
    <xf numFmtId="0" fontId="24" fillId="3" borderId="0" xfId="0" applyFont="1" applyFill="1"/>
    <xf numFmtId="2" fontId="24" fillId="3" borderId="0" xfId="0" applyNumberFormat="1" applyFont="1" applyFill="1"/>
    <xf numFmtId="44" fontId="24" fillId="3" borderId="0" xfId="1" applyFont="1" applyFill="1"/>
    <xf numFmtId="165" fontId="2" fillId="3" borderId="0" xfId="0" applyNumberFormat="1" applyFont="1" applyFill="1"/>
    <xf numFmtId="2" fontId="3" fillId="0" borderId="0" xfId="0" applyNumberFormat="1" applyFont="1"/>
    <xf numFmtId="166" fontId="25" fillId="3" borderId="0" xfId="0" applyNumberFormat="1" applyFont="1" applyFill="1" applyAlignment="1">
      <alignment horizontal="left"/>
    </xf>
    <xf numFmtId="166" fontId="2" fillId="0" borderId="0" xfId="0" applyNumberFormat="1" applyFont="1" applyAlignment="1">
      <alignment horizontal="left"/>
    </xf>
    <xf numFmtId="4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5" fontId="24" fillId="3" borderId="0" xfId="0" applyNumberFormat="1" applyFont="1" applyFill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/>
    </xf>
    <xf numFmtId="2" fontId="9" fillId="0" borderId="0" xfId="0" applyNumberFormat="1" applyFont="1" applyAlignment="1">
      <alignment horizontal="right" vertical="center"/>
    </xf>
    <xf numFmtId="44" fontId="2" fillId="0" borderId="4" xfId="1" applyFont="1" applyBorder="1" applyAlignment="1">
      <alignment horizontal="center"/>
    </xf>
    <xf numFmtId="4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left"/>
    </xf>
    <xf numFmtId="166" fontId="25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44" fontId="3" fillId="0" borderId="0" xfId="1" applyFont="1" applyAlignment="1">
      <alignment horizont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165" fontId="2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44" fontId="6" fillId="0" borderId="1" xfId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9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1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3" fillId="0" borderId="2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44" fontId="23" fillId="0" borderId="2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166" fontId="2" fillId="0" borderId="0" xfId="0" applyNumberFormat="1" applyFont="1" applyAlignment="1">
      <alignment horizontal="center"/>
    </xf>
    <xf numFmtId="0" fontId="24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44" fontId="0" fillId="0" borderId="0" xfId="0" applyNumberFormat="1"/>
    <xf numFmtId="166" fontId="24" fillId="3" borderId="0" xfId="0" applyNumberFormat="1" applyFont="1" applyFill="1"/>
    <xf numFmtId="3" fontId="24" fillId="0" borderId="0" xfId="0" applyNumberFormat="1" applyFont="1"/>
    <xf numFmtId="165" fontId="24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65" fontId="2" fillId="0" borderId="0" xfId="0" applyNumberFormat="1" applyFont="1" applyFill="1"/>
    <xf numFmtId="165" fontId="3" fillId="0" borderId="0" xfId="0" applyNumberFormat="1" applyFont="1"/>
    <xf numFmtId="0" fontId="22" fillId="0" borderId="0" xfId="0" applyFont="1" applyAlignment="1"/>
    <xf numFmtId="0" fontId="24" fillId="3" borderId="0" xfId="0" applyFont="1" applyFill="1" applyAlignment="1">
      <alignment horizontal="right"/>
    </xf>
    <xf numFmtId="9" fontId="24" fillId="3" borderId="0" xfId="2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24" fillId="4" borderId="0" xfId="0" applyFont="1" applyFill="1" applyAlignment="1">
      <alignment horizontal="right"/>
    </xf>
    <xf numFmtId="0" fontId="27" fillId="3" borderId="0" xfId="0" applyFont="1" applyFill="1" applyAlignment="1">
      <alignment horizontal="center"/>
    </xf>
  </cellXfs>
  <cellStyles count="4">
    <cellStyle name="Moneda" xfId="1" builtinId="4"/>
    <cellStyle name="Moneda 2" xfId="3" xr:uid="{F80A28E9-CAA5-476D-8681-A7B8E8B91849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9</xdr:row>
      <xdr:rowOff>7938</xdr:rowOff>
    </xdr:from>
    <xdr:to>
      <xdr:col>20</xdr:col>
      <xdr:colOff>95250</xdr:colOff>
      <xdr:row>32</xdr:row>
      <xdr:rowOff>74816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AC9074-7CA2-5A0D-DC52-CC87444074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91"/>
        <a:stretch/>
      </xdr:blipFill>
      <xdr:spPr>
        <a:xfrm>
          <a:off x="642938" y="2246313"/>
          <a:ext cx="6310312" cy="4496003"/>
        </a:xfrm>
        <a:prstGeom prst="rect">
          <a:avLst/>
        </a:prstGeom>
      </xdr:spPr>
    </xdr:pic>
    <xdr:clientData/>
  </xdr:twoCellAnchor>
  <xdr:twoCellAnchor editAs="oneCell">
    <xdr:from>
      <xdr:col>11</xdr:col>
      <xdr:colOff>206375</xdr:colOff>
      <xdr:row>58</xdr:row>
      <xdr:rowOff>206374</xdr:rowOff>
    </xdr:from>
    <xdr:to>
      <xdr:col>21</xdr:col>
      <xdr:colOff>237854</xdr:colOff>
      <xdr:row>75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A4C2403-47F2-7ACB-E502-0589910491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734" r="6628"/>
        <a:stretch/>
      </xdr:blipFill>
      <xdr:spPr>
        <a:xfrm>
          <a:off x="4048125" y="12620624"/>
          <a:ext cx="3571604" cy="3238501"/>
        </a:xfrm>
        <a:prstGeom prst="rect">
          <a:avLst/>
        </a:prstGeom>
      </xdr:spPr>
    </xdr:pic>
    <xdr:clientData/>
  </xdr:twoCellAnchor>
  <xdr:twoCellAnchor editAs="oneCell">
    <xdr:from>
      <xdr:col>1</xdr:col>
      <xdr:colOff>301626</xdr:colOff>
      <xdr:row>313</xdr:row>
      <xdr:rowOff>31751</xdr:rowOff>
    </xdr:from>
    <xdr:to>
      <xdr:col>18</xdr:col>
      <xdr:colOff>285751</xdr:colOff>
      <xdr:row>330</xdr:row>
      <xdr:rowOff>58386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D2F5C3-63E3-C3E1-FC4D-7D890757C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76" y="66468626"/>
          <a:ext cx="5969000" cy="3265135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333</xdr:row>
      <xdr:rowOff>95250</xdr:rowOff>
    </xdr:from>
    <xdr:to>
      <xdr:col>19</xdr:col>
      <xdr:colOff>127000</xdr:colOff>
      <xdr:row>347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3A1205F-45D7-2F3C-A59A-C7C82760F3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7" t="25780" r="4398" b="22962"/>
        <a:stretch/>
      </xdr:blipFill>
      <xdr:spPr>
        <a:xfrm>
          <a:off x="762000" y="70342125"/>
          <a:ext cx="6048375" cy="27146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354</xdr:row>
      <xdr:rowOff>0</xdr:rowOff>
    </xdr:from>
    <xdr:to>
      <xdr:col>11</xdr:col>
      <xdr:colOff>261216</xdr:colOff>
      <xdr:row>365</xdr:row>
      <xdr:rowOff>63500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45B3F52-3102-120C-852D-318EBB7EB1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64584" b="73621"/>
        <a:stretch/>
      </xdr:blipFill>
      <xdr:spPr>
        <a:xfrm>
          <a:off x="349250" y="74628375"/>
          <a:ext cx="3753716" cy="2159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142874</xdr:colOff>
      <xdr:row>354</xdr:row>
      <xdr:rowOff>0</xdr:rowOff>
    </xdr:from>
    <xdr:to>
      <xdr:col>21</xdr:col>
      <xdr:colOff>20181</xdr:colOff>
      <xdr:row>365</xdr:row>
      <xdr:rowOff>64500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447C74E-1262-4436-8F9C-08DEED7D04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48" r="35417" b="73621"/>
        <a:stretch/>
      </xdr:blipFill>
      <xdr:spPr>
        <a:xfrm>
          <a:off x="4333874" y="74628375"/>
          <a:ext cx="3068182" cy="21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174624</xdr:colOff>
      <xdr:row>367</xdr:row>
      <xdr:rowOff>142874</xdr:rowOff>
    </xdr:from>
    <xdr:to>
      <xdr:col>18</xdr:col>
      <xdr:colOff>198438</xdr:colOff>
      <xdr:row>381</xdr:row>
      <xdr:rowOff>111125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3EBCBEB-9625-4B67-94C6-414AE6D687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814" r="-463" b="73621"/>
        <a:stretch/>
      </xdr:blipFill>
      <xdr:spPr>
        <a:xfrm>
          <a:off x="1920874" y="77247749"/>
          <a:ext cx="4611689" cy="263525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82</xdr:row>
      <xdr:rowOff>0</xdr:rowOff>
    </xdr:from>
    <xdr:to>
      <xdr:col>19</xdr:col>
      <xdr:colOff>287867</xdr:colOff>
      <xdr:row>95</xdr:row>
      <xdr:rowOff>35984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E33CF07B-206F-F8EA-9F37-8961FD11F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417" y="17420167"/>
          <a:ext cx="3409950" cy="2533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2979A-23F5-4BF1-B1A0-0FDC02974A6C}">
  <sheetPr>
    <pageSetUpPr fitToPage="1"/>
  </sheetPr>
  <dimension ref="A2:V353"/>
  <sheetViews>
    <sheetView tabSelected="1" view="pageLayout" zoomScale="60" zoomScaleNormal="90" zoomScalePageLayoutView="60" workbookViewId="0">
      <selection activeCell="Q299" sqref="Q299:T299"/>
    </sheetView>
  </sheetViews>
  <sheetFormatPr baseColWidth="10" defaultColWidth="0" defaultRowHeight="15" x14ac:dyDescent="0.25"/>
  <cols>
    <col min="1" max="3" width="5" style="1" customWidth="1"/>
    <col min="4" max="12" width="4.85546875" style="1" customWidth="1"/>
    <col min="13" max="13" width="5.5703125" style="1" customWidth="1"/>
    <col min="14" max="17" width="4.85546875" style="1" customWidth="1"/>
    <col min="18" max="56" width="5" style="1" customWidth="1"/>
    <col min="57" max="57" width="2.85546875" style="1" customWidth="1"/>
    <col min="58" max="16384" width="0" style="1" hidden="1"/>
  </cols>
  <sheetData>
    <row r="2" spans="1:20" ht="25.5" customHeight="1" x14ac:dyDescent="0.25">
      <c r="A2" s="10"/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15" customHeight="1" thickBot="1" x14ac:dyDescent="0.3">
      <c r="B3" s="14"/>
      <c r="C3" s="14"/>
      <c r="D3" s="14"/>
      <c r="E3" s="2"/>
      <c r="F3" s="2"/>
      <c r="G3" s="2"/>
      <c r="H3" s="2"/>
      <c r="I3" s="2"/>
      <c r="N3" s="92" t="s">
        <v>214</v>
      </c>
      <c r="O3" s="92"/>
      <c r="P3" s="92"/>
      <c r="Q3" s="92"/>
      <c r="R3" s="92"/>
      <c r="S3" s="92"/>
    </row>
    <row r="4" spans="1:20" ht="42.6" customHeight="1" thickTop="1" thickBot="1" x14ac:dyDescent="0.3">
      <c r="A4" s="11"/>
      <c r="B4" s="82" t="s">
        <v>1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</row>
    <row r="5" spans="1:20" ht="18.75" thickTop="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20" ht="15" customHeight="1" x14ac:dyDescent="0.25">
      <c r="B6" s="5"/>
      <c r="C6" s="5"/>
      <c r="D6" s="5"/>
      <c r="E6" s="2"/>
      <c r="F6" s="2"/>
      <c r="G6" s="2"/>
      <c r="H6" s="2"/>
      <c r="I6" s="93" t="s">
        <v>2</v>
      </c>
      <c r="J6" s="93"/>
      <c r="K6" s="93"/>
      <c r="L6" s="93"/>
      <c r="M6" s="93"/>
      <c r="N6" s="93"/>
      <c r="O6" s="93"/>
      <c r="P6" s="93"/>
      <c r="Q6" s="93"/>
      <c r="R6" s="93"/>
      <c r="S6" s="93"/>
    </row>
    <row r="7" spans="1:20" ht="15" customHeight="1" x14ac:dyDescent="0.25">
      <c r="B7" s="5"/>
      <c r="C7" s="5"/>
      <c r="D7" s="5"/>
      <c r="E7" s="2"/>
      <c r="F7" s="2"/>
      <c r="G7" s="2"/>
      <c r="H7" s="2"/>
      <c r="I7" s="93" t="s">
        <v>217</v>
      </c>
      <c r="J7" s="93"/>
      <c r="K7" s="93"/>
      <c r="L7" s="93"/>
      <c r="M7" s="93"/>
      <c r="N7" s="93"/>
      <c r="O7" s="93"/>
      <c r="P7" s="93"/>
      <c r="Q7" s="93"/>
      <c r="R7" s="93"/>
      <c r="S7" s="93"/>
    </row>
    <row r="8" spans="1:20" ht="15" customHeight="1" x14ac:dyDescent="0.25">
      <c r="B8" s="5"/>
      <c r="C8" s="5"/>
      <c r="D8" s="5"/>
      <c r="I8" s="93" t="s">
        <v>218</v>
      </c>
      <c r="J8" s="93"/>
      <c r="K8" s="93"/>
      <c r="L8" s="93"/>
      <c r="M8" s="93"/>
      <c r="N8" s="93"/>
      <c r="O8" s="93"/>
      <c r="P8" s="93"/>
      <c r="Q8" s="93"/>
      <c r="R8" s="93"/>
      <c r="S8" s="93"/>
    </row>
    <row r="9" spans="1:20" ht="15" customHeight="1" x14ac:dyDescent="0.25"/>
    <row r="11" spans="1:20" ht="18" x14ac:dyDescent="0.25">
      <c r="I11" s="3"/>
    </row>
    <row r="35" spans="2:10" x14ac:dyDescent="0.25">
      <c r="B35" s="5" t="s">
        <v>3</v>
      </c>
      <c r="H35" s="13" t="s">
        <v>216</v>
      </c>
    </row>
    <row r="36" spans="2:10" x14ac:dyDescent="0.25">
      <c r="B36" s="5" t="s">
        <v>27</v>
      </c>
      <c r="H36" s="13" t="s">
        <v>22</v>
      </c>
    </row>
    <row r="37" spans="2:10" x14ac:dyDescent="0.25">
      <c r="B37" s="5" t="s">
        <v>28</v>
      </c>
      <c r="H37" s="90">
        <v>10035794</v>
      </c>
      <c r="I37" s="90"/>
      <c r="J37" s="90"/>
    </row>
    <row r="38" spans="2:10" x14ac:dyDescent="0.25">
      <c r="B38" s="5" t="s">
        <v>29</v>
      </c>
      <c r="H38" s="13" t="s">
        <v>23</v>
      </c>
    </row>
    <row r="39" spans="2:10" x14ac:dyDescent="0.25">
      <c r="B39" s="5" t="s">
        <v>30</v>
      </c>
      <c r="H39" s="13" t="s">
        <v>214</v>
      </c>
    </row>
    <row r="40" spans="2:10" x14ac:dyDescent="0.25">
      <c r="B40" s="5" t="s">
        <v>31</v>
      </c>
      <c r="H40" s="13" t="s">
        <v>217</v>
      </c>
    </row>
    <row r="41" spans="2:10" x14ac:dyDescent="0.25">
      <c r="B41" s="5"/>
      <c r="H41" s="13" t="s">
        <v>219</v>
      </c>
    </row>
    <row r="42" spans="2:10" x14ac:dyDescent="0.25">
      <c r="B42" s="5" t="s">
        <v>32</v>
      </c>
      <c r="H42" s="13" t="s">
        <v>24</v>
      </c>
    </row>
    <row r="43" spans="2:10" x14ac:dyDescent="0.25">
      <c r="B43" s="5" t="s">
        <v>33</v>
      </c>
      <c r="H43" s="13" t="s">
        <v>25</v>
      </c>
    </row>
    <row r="44" spans="2:10" x14ac:dyDescent="0.25">
      <c r="B44" s="5" t="s">
        <v>34</v>
      </c>
      <c r="H44" s="13" t="s">
        <v>26</v>
      </c>
    </row>
    <row r="45" spans="2:10" x14ac:dyDescent="0.25">
      <c r="B45" s="5" t="s">
        <v>35</v>
      </c>
      <c r="H45" s="13" t="s">
        <v>42</v>
      </c>
    </row>
    <row r="46" spans="2:10" x14ac:dyDescent="0.25">
      <c r="B46" s="5" t="s">
        <v>36</v>
      </c>
      <c r="H46" s="13" t="s">
        <v>39</v>
      </c>
    </row>
    <row r="47" spans="2:10" x14ac:dyDescent="0.25">
      <c r="B47" s="5" t="s">
        <v>37</v>
      </c>
      <c r="H47" s="13" t="s">
        <v>40</v>
      </c>
    </row>
    <row r="48" spans="2:10" x14ac:dyDescent="0.25">
      <c r="B48" s="5" t="s">
        <v>38</v>
      </c>
      <c r="H48" s="13" t="s">
        <v>41</v>
      </c>
    </row>
    <row r="49" spans="1:21" x14ac:dyDescent="0.25">
      <c r="B49" s="5"/>
      <c r="H49" s="13"/>
    </row>
    <row r="50" spans="1:21" ht="15.75" thickBot="1" x14ac:dyDescent="0.3">
      <c r="B50" s="5"/>
      <c r="H50" s="13"/>
    </row>
    <row r="51" spans="1:21" ht="42.6" customHeight="1" thickTop="1" thickBot="1" x14ac:dyDescent="0.3">
      <c r="A51" s="11"/>
      <c r="B51" s="91" t="s">
        <v>215</v>
      </c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89">
        <f>$Q$299</f>
        <v>5672761.07941081</v>
      </c>
      <c r="N51" s="89"/>
      <c r="O51" s="89"/>
      <c r="P51" s="89"/>
      <c r="Q51" s="89"/>
      <c r="R51" s="89"/>
      <c r="S51" s="89"/>
      <c r="T51" s="89"/>
    </row>
    <row r="52" spans="1:21" ht="15.75" customHeight="1" thickTop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6"/>
      <c r="N52" s="16"/>
      <c r="O52" s="16"/>
      <c r="P52" s="16"/>
      <c r="Q52" s="16"/>
      <c r="R52" s="16"/>
    </row>
    <row r="53" spans="1:21" ht="15.7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6"/>
      <c r="N53" s="16"/>
      <c r="O53" s="16"/>
      <c r="P53" s="16"/>
      <c r="Q53" s="16"/>
      <c r="R53" s="16"/>
    </row>
    <row r="54" spans="1:21" ht="15.7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6"/>
      <c r="N54" s="16"/>
      <c r="O54" s="16"/>
      <c r="P54" s="16"/>
      <c r="Q54" s="16"/>
      <c r="R54" s="16"/>
    </row>
    <row r="55" spans="1:21" ht="15.7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6"/>
      <c r="N55" s="16"/>
      <c r="O55" s="16"/>
      <c r="P55" s="16"/>
      <c r="Q55" s="16"/>
      <c r="R55" s="16"/>
    </row>
    <row r="56" spans="1:21" ht="15.7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6"/>
      <c r="N56" s="16"/>
      <c r="O56" s="16"/>
      <c r="P56" s="16"/>
      <c r="Q56" s="16"/>
      <c r="R56" s="16"/>
    </row>
    <row r="57" spans="1:21" ht="15.75" thickBot="1" x14ac:dyDescent="0.3"/>
    <row r="58" spans="1:21" ht="42.6" customHeight="1" thickTop="1" thickBot="1" x14ac:dyDescent="0.3">
      <c r="B58" s="82" t="s">
        <v>4</v>
      </c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</row>
    <row r="59" spans="1:21" ht="18.75" thickTop="1" x14ac:dyDescent="0.25">
      <c r="F59" s="15"/>
      <c r="M59" s="65"/>
      <c r="N59" s="65"/>
      <c r="O59" s="65"/>
      <c r="P59" s="65"/>
      <c r="Q59" s="65"/>
      <c r="R59" s="65"/>
      <c r="S59" s="65"/>
      <c r="T59" s="65"/>
      <c r="U59" s="65"/>
    </row>
    <row r="60" spans="1:21" x14ac:dyDescent="0.25">
      <c r="B60" s="5" t="s">
        <v>43</v>
      </c>
      <c r="C60" s="5"/>
      <c r="H60" s="6" t="s">
        <v>220</v>
      </c>
      <c r="M60" s="65"/>
      <c r="N60" s="65"/>
      <c r="O60" s="65"/>
      <c r="P60" s="65"/>
      <c r="Q60" s="65"/>
      <c r="R60" s="65"/>
      <c r="S60" s="65"/>
      <c r="T60" s="65"/>
      <c r="U60" s="65"/>
    </row>
    <row r="61" spans="1:21" x14ac:dyDescent="0.25">
      <c r="B61" s="5" t="s">
        <v>45</v>
      </c>
      <c r="C61" s="5"/>
      <c r="H61" s="6" t="s">
        <v>44</v>
      </c>
      <c r="M61" s="65"/>
      <c r="N61" s="65"/>
      <c r="O61" s="65"/>
      <c r="P61" s="65"/>
      <c r="Q61" s="65"/>
      <c r="R61" s="65"/>
      <c r="S61" s="65"/>
      <c r="T61" s="65"/>
      <c r="U61" s="65"/>
    </row>
    <row r="62" spans="1:21" x14ac:dyDescent="0.25">
      <c r="B62" s="5" t="s">
        <v>46</v>
      </c>
      <c r="C62" s="5"/>
      <c r="H62" s="94">
        <v>0.9</v>
      </c>
      <c r="I62" s="94"/>
      <c r="M62" s="65"/>
      <c r="N62" s="65"/>
      <c r="O62" s="65"/>
      <c r="P62" s="65"/>
      <c r="Q62" s="65"/>
      <c r="R62" s="65"/>
      <c r="S62" s="65"/>
      <c r="T62" s="65"/>
      <c r="U62" s="65"/>
    </row>
    <row r="63" spans="1:21" x14ac:dyDescent="0.25">
      <c r="B63" s="5" t="s">
        <v>5</v>
      </c>
      <c r="C63" s="5"/>
      <c r="H63" s="5"/>
      <c r="M63" s="65"/>
      <c r="N63" s="65"/>
      <c r="O63" s="65"/>
      <c r="P63" s="65"/>
      <c r="Q63" s="65"/>
      <c r="R63" s="65"/>
      <c r="S63" s="65"/>
      <c r="T63" s="65"/>
      <c r="U63" s="65"/>
    </row>
    <row r="64" spans="1:21" x14ac:dyDescent="0.25">
      <c r="B64" s="5" t="s">
        <v>128</v>
      </c>
      <c r="C64" s="5"/>
      <c r="H64" s="6" t="s">
        <v>47</v>
      </c>
      <c r="M64" s="65"/>
      <c r="N64" s="65"/>
      <c r="O64" s="65"/>
      <c r="P64" s="65"/>
      <c r="Q64" s="65"/>
      <c r="R64" s="65"/>
      <c r="S64" s="65"/>
      <c r="T64" s="65"/>
      <c r="U64" s="65"/>
    </row>
    <row r="65" spans="2:21" x14ac:dyDescent="0.25">
      <c r="B65" s="5" t="s">
        <v>48</v>
      </c>
      <c r="C65" s="5"/>
      <c r="H65" s="6" t="s">
        <v>208</v>
      </c>
      <c r="M65" s="65"/>
      <c r="N65" s="65"/>
      <c r="O65" s="65"/>
      <c r="P65" s="65"/>
      <c r="Q65" s="65"/>
      <c r="R65" s="65"/>
      <c r="S65" s="65"/>
      <c r="T65" s="65"/>
      <c r="U65" s="65"/>
    </row>
    <row r="66" spans="2:21" x14ac:dyDescent="0.25">
      <c r="B66" s="5" t="s">
        <v>6</v>
      </c>
      <c r="C66" s="5"/>
      <c r="H66" s="5"/>
      <c r="M66" s="65"/>
      <c r="N66" s="65"/>
      <c r="O66" s="65"/>
      <c r="P66" s="65"/>
      <c r="Q66" s="65"/>
      <c r="R66" s="65"/>
      <c r="S66" s="65"/>
      <c r="T66" s="65"/>
      <c r="U66" s="65"/>
    </row>
    <row r="67" spans="2:21" x14ac:dyDescent="0.25">
      <c r="B67" s="6" t="s">
        <v>221</v>
      </c>
      <c r="C67" s="6"/>
      <c r="M67" s="65"/>
      <c r="N67" s="65"/>
      <c r="O67" s="65"/>
      <c r="P67" s="65"/>
      <c r="Q67" s="65"/>
      <c r="R67" s="65"/>
      <c r="S67" s="65"/>
      <c r="T67" s="65"/>
      <c r="U67" s="65"/>
    </row>
    <row r="68" spans="2:21" x14ac:dyDescent="0.25">
      <c r="B68" s="5" t="s">
        <v>7</v>
      </c>
      <c r="C68" s="5"/>
      <c r="M68" s="65"/>
      <c r="N68" s="65"/>
      <c r="O68" s="65"/>
      <c r="P68" s="65"/>
      <c r="Q68" s="65"/>
      <c r="R68" s="65"/>
      <c r="S68" s="65"/>
      <c r="T68" s="65"/>
      <c r="U68" s="65"/>
    </row>
    <row r="69" spans="2:21" x14ac:dyDescent="0.25">
      <c r="B69" s="8" t="s">
        <v>8</v>
      </c>
      <c r="F69" s="8" t="s">
        <v>12</v>
      </c>
      <c r="M69" s="65"/>
      <c r="N69" s="65"/>
      <c r="O69" s="65"/>
      <c r="P69" s="65"/>
      <c r="Q69" s="65"/>
      <c r="R69" s="65"/>
      <c r="S69" s="65"/>
      <c r="T69" s="65"/>
      <c r="U69" s="65"/>
    </row>
    <row r="70" spans="2:21" x14ac:dyDescent="0.25">
      <c r="B70" s="8" t="s">
        <v>9</v>
      </c>
      <c r="C70" s="8"/>
      <c r="F70" s="8" t="s">
        <v>13</v>
      </c>
      <c r="M70" s="65"/>
      <c r="N70" s="65"/>
      <c r="O70" s="65"/>
      <c r="P70" s="65"/>
      <c r="Q70" s="65"/>
      <c r="R70" s="65"/>
      <c r="S70" s="65"/>
      <c r="T70" s="65"/>
      <c r="U70" s="65"/>
    </row>
    <row r="71" spans="2:21" ht="15.75" x14ac:dyDescent="0.25">
      <c r="B71" s="8" t="s">
        <v>10</v>
      </c>
      <c r="C71" s="8"/>
      <c r="F71" s="8" t="s">
        <v>14</v>
      </c>
      <c r="M71" s="65"/>
      <c r="N71" s="65"/>
      <c r="O71" s="65"/>
      <c r="P71" s="65"/>
      <c r="Q71" s="65"/>
      <c r="R71" s="65"/>
      <c r="S71" s="65"/>
      <c r="T71" s="65"/>
      <c r="U71" s="65"/>
    </row>
    <row r="72" spans="2:21" x14ac:dyDescent="0.25">
      <c r="B72" s="8" t="s">
        <v>11</v>
      </c>
      <c r="M72" s="65"/>
      <c r="N72" s="65"/>
      <c r="O72" s="65"/>
      <c r="P72" s="65"/>
      <c r="Q72" s="65"/>
      <c r="R72" s="65"/>
      <c r="S72" s="65"/>
      <c r="T72" s="65"/>
      <c r="U72" s="65"/>
    </row>
    <row r="73" spans="2:21" x14ac:dyDescent="0.25">
      <c r="B73" s="5" t="s">
        <v>15</v>
      </c>
      <c r="C73" s="5"/>
      <c r="M73" s="65"/>
      <c r="N73" s="65"/>
      <c r="O73" s="65"/>
      <c r="P73" s="65"/>
      <c r="Q73" s="65"/>
      <c r="R73" s="65"/>
      <c r="S73" s="65"/>
      <c r="T73" s="65"/>
      <c r="U73" s="65"/>
    </row>
    <row r="74" spans="2:21" x14ac:dyDescent="0.25">
      <c r="B74" s="8" t="s">
        <v>16</v>
      </c>
      <c r="C74" s="8"/>
      <c r="M74" s="65"/>
      <c r="N74" s="65"/>
      <c r="O74" s="65"/>
      <c r="P74" s="65"/>
      <c r="Q74" s="65"/>
      <c r="R74" s="65"/>
      <c r="S74" s="65"/>
      <c r="T74" s="65"/>
      <c r="U74" s="65"/>
    </row>
    <row r="75" spans="2:21" x14ac:dyDescent="0.25">
      <c r="B75" s="8" t="s">
        <v>17</v>
      </c>
      <c r="C75" s="8"/>
      <c r="M75" s="65"/>
      <c r="N75" s="65"/>
      <c r="O75" s="65"/>
      <c r="P75" s="65"/>
      <c r="Q75" s="65"/>
      <c r="R75" s="65"/>
      <c r="S75" s="65"/>
      <c r="T75" s="65"/>
      <c r="U75" s="65"/>
    </row>
    <row r="76" spans="2:21" x14ac:dyDescent="0.25">
      <c r="B76" s="8" t="s">
        <v>18</v>
      </c>
      <c r="C76" s="8"/>
      <c r="M76" s="65"/>
      <c r="N76" s="65"/>
      <c r="O76" s="65"/>
      <c r="P76" s="65"/>
      <c r="Q76" s="65"/>
      <c r="R76" s="65"/>
      <c r="S76" s="65"/>
      <c r="T76" s="65"/>
      <c r="U76" s="65"/>
    </row>
    <row r="77" spans="2:21" x14ac:dyDescent="0.25">
      <c r="B77" s="6"/>
      <c r="C77" s="6"/>
      <c r="M77" s="65"/>
      <c r="N77" s="65"/>
      <c r="O77" s="65"/>
      <c r="P77" s="65"/>
      <c r="Q77" s="65"/>
      <c r="R77" s="65"/>
      <c r="S77" s="65"/>
      <c r="T77" s="65"/>
      <c r="U77" s="65"/>
    </row>
    <row r="78" spans="2:21" ht="15.75" thickBot="1" x14ac:dyDescent="0.3">
      <c r="B78" s="6"/>
      <c r="C78" s="6"/>
    </row>
    <row r="79" spans="2:21" ht="42.6" customHeight="1" thickTop="1" thickBot="1" x14ac:dyDescent="0.3">
      <c r="B79" s="82" t="s">
        <v>19</v>
      </c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</row>
    <row r="80" spans="2:21" ht="18.75" thickTop="1" x14ac:dyDescent="0.25">
      <c r="B80" s="7"/>
      <c r="C80" s="7"/>
    </row>
    <row r="81" spans="2:20" ht="15.75" x14ac:dyDescent="0.25">
      <c r="B81" s="9" t="s">
        <v>20</v>
      </c>
      <c r="C81" s="9"/>
    </row>
    <row r="82" spans="2:20" x14ac:dyDescent="0.25">
      <c r="B82" s="5" t="s">
        <v>49</v>
      </c>
      <c r="C82" s="5"/>
      <c r="D82" s="6" t="s">
        <v>222</v>
      </c>
    </row>
    <row r="83" spans="2:20" x14ac:dyDescent="0.25">
      <c r="B83" s="5" t="s">
        <v>50</v>
      </c>
      <c r="C83" s="5"/>
      <c r="D83" s="6" t="s">
        <v>222</v>
      </c>
      <c r="K83" s="65"/>
      <c r="L83" s="65"/>
      <c r="M83" s="65"/>
      <c r="N83" s="65"/>
      <c r="O83" s="65"/>
      <c r="P83" s="65"/>
      <c r="Q83" s="65"/>
      <c r="R83" s="65"/>
      <c r="S83" s="65"/>
      <c r="T83" s="65"/>
    </row>
    <row r="84" spans="2:20" x14ac:dyDescent="0.25">
      <c r="B84" s="5" t="s">
        <v>51</v>
      </c>
      <c r="C84" s="5"/>
      <c r="D84" s="6" t="s">
        <v>222</v>
      </c>
      <c r="K84" s="65"/>
      <c r="L84" s="65"/>
      <c r="M84" s="65"/>
      <c r="N84" s="65"/>
      <c r="O84" s="65"/>
      <c r="P84" s="65"/>
      <c r="Q84" s="65"/>
      <c r="R84" s="65"/>
      <c r="S84" s="65"/>
      <c r="T84" s="65"/>
    </row>
    <row r="85" spans="2:20" x14ac:dyDescent="0.25">
      <c r="B85" s="5" t="s">
        <v>52</v>
      </c>
      <c r="C85" s="5"/>
      <c r="D85" s="6" t="s">
        <v>222</v>
      </c>
      <c r="K85" s="65"/>
      <c r="L85" s="65"/>
      <c r="M85" s="65"/>
      <c r="N85" s="65"/>
      <c r="O85" s="65"/>
      <c r="P85" s="65"/>
      <c r="Q85" s="65"/>
      <c r="R85" s="65"/>
      <c r="S85" s="65"/>
      <c r="T85" s="65"/>
    </row>
    <row r="86" spans="2:20" x14ac:dyDescent="0.25">
      <c r="B86" s="5"/>
      <c r="C86" s="5"/>
      <c r="K86" s="65"/>
      <c r="L86" s="65"/>
      <c r="M86" s="65"/>
      <c r="N86" s="65"/>
      <c r="O86" s="65"/>
      <c r="P86" s="65"/>
      <c r="Q86" s="65"/>
      <c r="R86" s="65"/>
      <c r="S86" s="65"/>
      <c r="T86" s="65"/>
    </row>
    <row r="87" spans="2:20" ht="15.75" x14ac:dyDescent="0.25">
      <c r="B87" s="9" t="s">
        <v>21</v>
      </c>
      <c r="C87" s="9"/>
      <c r="K87" s="65"/>
      <c r="L87" s="65"/>
      <c r="M87" s="65"/>
      <c r="N87" s="65"/>
      <c r="O87" s="65"/>
      <c r="P87" s="65"/>
      <c r="Q87" s="65"/>
      <c r="R87" s="65"/>
      <c r="S87" s="65"/>
      <c r="T87" s="65"/>
    </row>
    <row r="88" spans="2:20" x14ac:dyDescent="0.25">
      <c r="B88" s="5" t="s">
        <v>53</v>
      </c>
      <c r="C88" s="6" t="s">
        <v>223</v>
      </c>
      <c r="K88" s="65"/>
      <c r="L88" s="65"/>
      <c r="M88" s="65"/>
      <c r="N88" s="65"/>
      <c r="O88" s="65"/>
      <c r="P88" s="65"/>
      <c r="Q88" s="65"/>
      <c r="R88" s="65"/>
      <c r="S88" s="65"/>
      <c r="T88" s="65"/>
    </row>
    <row r="89" spans="2:20" x14ac:dyDescent="0.25">
      <c r="B89" s="5" t="s">
        <v>55</v>
      </c>
      <c r="C89" s="6" t="s">
        <v>225</v>
      </c>
      <c r="K89" s="65"/>
      <c r="L89" s="65"/>
      <c r="M89" s="65"/>
      <c r="N89" s="65"/>
      <c r="O89" s="65"/>
      <c r="P89" s="65"/>
      <c r="Q89" s="65"/>
      <c r="R89" s="65"/>
      <c r="S89" s="65"/>
      <c r="T89" s="65"/>
    </row>
    <row r="90" spans="2:20" x14ac:dyDescent="0.25">
      <c r="B90" s="5" t="s">
        <v>54</v>
      </c>
      <c r="C90" s="6" t="s">
        <v>224</v>
      </c>
      <c r="K90" s="65"/>
      <c r="L90" s="65"/>
      <c r="M90" s="65"/>
      <c r="N90" s="65"/>
      <c r="O90" s="65"/>
      <c r="P90" s="65"/>
      <c r="Q90" s="65"/>
      <c r="R90" s="65"/>
      <c r="S90" s="65"/>
      <c r="T90" s="65"/>
    </row>
    <row r="91" spans="2:20" x14ac:dyDescent="0.25">
      <c r="B91" s="5" t="s">
        <v>226</v>
      </c>
      <c r="C91" s="6" t="s">
        <v>227</v>
      </c>
      <c r="K91" s="65"/>
      <c r="L91" s="65"/>
      <c r="M91" s="65"/>
      <c r="N91" s="65"/>
      <c r="O91" s="65"/>
      <c r="P91" s="65"/>
      <c r="Q91" s="65"/>
      <c r="R91" s="65"/>
      <c r="S91" s="65"/>
      <c r="T91" s="65"/>
    </row>
    <row r="92" spans="2:20" x14ac:dyDescent="0.25">
      <c r="B92" s="5"/>
      <c r="C92" s="6"/>
      <c r="K92" s="65"/>
      <c r="L92" s="65"/>
      <c r="M92" s="65"/>
      <c r="N92" s="65"/>
      <c r="O92" s="65"/>
      <c r="P92" s="65"/>
      <c r="Q92" s="65"/>
      <c r="R92" s="65"/>
      <c r="S92" s="65"/>
      <c r="T92" s="65"/>
    </row>
    <row r="93" spans="2:20" x14ac:dyDescent="0.25">
      <c r="B93" s="5" t="s">
        <v>58</v>
      </c>
      <c r="C93" s="6"/>
      <c r="K93" s="65"/>
      <c r="L93" s="65"/>
      <c r="M93" s="65"/>
      <c r="N93" s="65"/>
      <c r="O93" s="65"/>
      <c r="P93" s="65"/>
      <c r="Q93" s="65"/>
      <c r="R93" s="65"/>
      <c r="S93" s="65"/>
      <c r="T93" s="65"/>
    </row>
    <row r="94" spans="2:20" ht="15.75" x14ac:dyDescent="0.25">
      <c r="B94" s="5"/>
      <c r="C94" s="6" t="s">
        <v>228</v>
      </c>
      <c r="K94" s="65"/>
      <c r="L94" s="65"/>
      <c r="M94" s="65"/>
      <c r="N94" s="65"/>
      <c r="O94" s="65"/>
      <c r="P94" s="65"/>
      <c r="Q94" s="65"/>
      <c r="R94" s="65"/>
      <c r="S94" s="65"/>
      <c r="T94" s="65"/>
    </row>
    <row r="95" spans="2:20" x14ac:dyDescent="0.25">
      <c r="B95" s="5"/>
      <c r="C95" s="6"/>
      <c r="K95" s="65"/>
      <c r="L95" s="65"/>
      <c r="M95" s="65"/>
      <c r="N95" s="65"/>
      <c r="O95" s="65"/>
      <c r="P95" s="65"/>
      <c r="Q95" s="65"/>
      <c r="R95" s="65"/>
      <c r="S95" s="65"/>
      <c r="T95" s="65"/>
    </row>
    <row r="96" spans="2:20" x14ac:dyDescent="0.25">
      <c r="B96" s="5" t="s">
        <v>56</v>
      </c>
      <c r="C96" s="6"/>
      <c r="K96" s="65"/>
      <c r="L96" s="65"/>
      <c r="M96" s="65"/>
      <c r="N96" s="65"/>
      <c r="O96" s="65"/>
      <c r="P96" s="65"/>
      <c r="Q96" s="65"/>
      <c r="R96" s="65"/>
      <c r="S96" s="65"/>
      <c r="T96" s="65"/>
    </row>
    <row r="97" spans="2:21" x14ac:dyDescent="0.25">
      <c r="B97" s="5"/>
      <c r="C97" s="6" t="s">
        <v>47</v>
      </c>
      <c r="K97" s="65"/>
      <c r="L97" s="65"/>
      <c r="M97" s="65"/>
      <c r="N97" s="65"/>
      <c r="O97" s="65"/>
      <c r="P97" s="65"/>
      <c r="Q97" s="65"/>
      <c r="R97" s="65"/>
      <c r="S97" s="65"/>
      <c r="T97" s="65"/>
    </row>
    <row r="99" spans="2:21" x14ac:dyDescent="0.25">
      <c r="B99" s="5" t="s">
        <v>59</v>
      </c>
    </row>
    <row r="100" spans="2:21" x14ac:dyDescent="0.25">
      <c r="C100" s="6" t="s">
        <v>57</v>
      </c>
    </row>
    <row r="103" spans="2:21" x14ac:dyDescent="0.25">
      <c r="B103" s="17" t="s">
        <v>60</v>
      </c>
    </row>
    <row r="104" spans="2:21" x14ac:dyDescent="0.25">
      <c r="B104" s="97" t="s">
        <v>229</v>
      </c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</row>
    <row r="105" spans="2:21" x14ac:dyDescent="0.25"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</row>
    <row r="106" spans="2:21" x14ac:dyDescent="0.25">
      <c r="B106" s="17" t="s">
        <v>61</v>
      </c>
    </row>
    <row r="107" spans="2:21" x14ac:dyDescent="0.25">
      <c r="B107" s="5" t="s">
        <v>230</v>
      </c>
    </row>
    <row r="108" spans="2:21" x14ac:dyDescent="0.25">
      <c r="B108" s="5" t="s">
        <v>231</v>
      </c>
    </row>
    <row r="109" spans="2:21" x14ac:dyDescent="0.25">
      <c r="B109" s="17" t="s">
        <v>62</v>
      </c>
    </row>
    <row r="110" spans="2:21" x14ac:dyDescent="0.25">
      <c r="B110" s="6" t="s">
        <v>63</v>
      </c>
    </row>
    <row r="114" spans="2:20" ht="15.75" thickBot="1" x14ac:dyDescent="0.3"/>
    <row r="115" spans="2:20" ht="42.6" customHeight="1" thickTop="1" thickBot="1" x14ac:dyDescent="0.3">
      <c r="B115" s="82" t="s">
        <v>64</v>
      </c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</row>
    <row r="116" spans="2:20" ht="18.75" thickTop="1" x14ac:dyDescent="0.25">
      <c r="B116" s="15"/>
    </row>
    <row r="117" spans="2:20" x14ac:dyDescent="0.25">
      <c r="B117" s="17" t="s">
        <v>65</v>
      </c>
    </row>
    <row r="118" spans="2:20" x14ac:dyDescent="0.25">
      <c r="L118" s="18" t="s">
        <v>70</v>
      </c>
      <c r="R118" s="13" t="s">
        <v>208</v>
      </c>
    </row>
    <row r="119" spans="2:20" x14ac:dyDescent="0.25">
      <c r="B119" s="18" t="s">
        <v>66</v>
      </c>
      <c r="G119" s="13" t="s">
        <v>232</v>
      </c>
      <c r="L119" s="18" t="s">
        <v>71</v>
      </c>
      <c r="R119" s="13">
        <v>17</v>
      </c>
    </row>
    <row r="120" spans="2:20" x14ac:dyDescent="0.25">
      <c r="B120" s="18" t="s">
        <v>234</v>
      </c>
      <c r="F120" s="36"/>
      <c r="G120" s="69">
        <v>219.25</v>
      </c>
      <c r="H120" s="69"/>
      <c r="I120" s="13" t="s">
        <v>201</v>
      </c>
      <c r="L120" s="18" t="s">
        <v>72</v>
      </c>
      <c r="R120" s="13">
        <v>3</v>
      </c>
    </row>
    <row r="121" spans="2:20" x14ac:dyDescent="0.25">
      <c r="B121" s="18" t="s">
        <v>233</v>
      </c>
      <c r="F121" s="36"/>
      <c r="G121" s="69">
        <v>55.77</v>
      </c>
      <c r="H121" s="69"/>
      <c r="I121" s="13" t="s">
        <v>201</v>
      </c>
      <c r="L121" s="18"/>
      <c r="R121" s="13"/>
    </row>
    <row r="122" spans="2:20" x14ac:dyDescent="0.25">
      <c r="B122" s="18" t="s">
        <v>67</v>
      </c>
      <c r="F122" s="69">
        <v>187</v>
      </c>
      <c r="G122" s="69"/>
      <c r="H122" s="69"/>
      <c r="I122" s="13" t="s">
        <v>201</v>
      </c>
      <c r="L122" s="18" t="s">
        <v>73</v>
      </c>
      <c r="R122" s="13">
        <v>6</v>
      </c>
    </row>
    <row r="123" spans="2:20" x14ac:dyDescent="0.25">
      <c r="B123" s="18" t="s">
        <v>69</v>
      </c>
      <c r="G123" s="13" t="s">
        <v>68</v>
      </c>
      <c r="L123" s="18" t="s">
        <v>74</v>
      </c>
      <c r="R123" s="13">
        <v>54</v>
      </c>
    </row>
    <row r="124" spans="2:20" x14ac:dyDescent="0.25">
      <c r="L124" s="18" t="s">
        <v>75</v>
      </c>
      <c r="R124" s="13" t="s">
        <v>235</v>
      </c>
    </row>
    <row r="125" spans="2:20" x14ac:dyDescent="0.25">
      <c r="L125" s="18" t="s">
        <v>76</v>
      </c>
      <c r="R125" s="13" t="s">
        <v>236</v>
      </c>
    </row>
    <row r="126" spans="2:20" x14ac:dyDescent="0.25">
      <c r="L126" s="18" t="s">
        <v>77</v>
      </c>
      <c r="R126" s="13">
        <v>1</v>
      </c>
    </row>
    <row r="127" spans="2:20" ht="15.75" thickBot="1" x14ac:dyDescent="0.3"/>
    <row r="128" spans="2:20" ht="42.6" customHeight="1" thickTop="1" thickBot="1" x14ac:dyDescent="0.3">
      <c r="B128" s="82" t="s">
        <v>79</v>
      </c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</row>
    <row r="129" spans="2:20" ht="15.75" thickTop="1" x14ac:dyDescent="0.25"/>
    <row r="130" spans="2:20" x14ac:dyDescent="0.25">
      <c r="B130" s="19" t="s">
        <v>80</v>
      </c>
    </row>
    <row r="131" spans="2:20" x14ac:dyDescent="0.25">
      <c r="B131" s="19"/>
    </row>
    <row r="132" spans="2:20" x14ac:dyDescent="0.25">
      <c r="B132" s="96" t="s">
        <v>237</v>
      </c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</row>
    <row r="133" spans="2:20" x14ac:dyDescent="0.25"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</row>
    <row r="134" spans="2:20" x14ac:dyDescent="0.25"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</row>
    <row r="135" spans="2:20" x14ac:dyDescent="0.25"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</row>
    <row r="136" spans="2:20" x14ac:dyDescent="0.25"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</row>
    <row r="138" spans="2:20" x14ac:dyDescent="0.25">
      <c r="B138" s="17" t="s">
        <v>81</v>
      </c>
    </row>
    <row r="139" spans="2:20" x14ac:dyDescent="0.25">
      <c r="B139" s="19" t="s">
        <v>82</v>
      </c>
    </row>
    <row r="140" spans="2:20" ht="15" customHeight="1" x14ac:dyDescent="0.25">
      <c r="B140" s="96" t="s">
        <v>123</v>
      </c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</row>
    <row r="141" spans="2:20" x14ac:dyDescent="0.25"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</row>
    <row r="142" spans="2:20" x14ac:dyDescent="0.25"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</row>
    <row r="143" spans="2:20" x14ac:dyDescent="0.25"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</row>
    <row r="144" spans="2:20" x14ac:dyDescent="0.25"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</row>
    <row r="145" spans="2:20" x14ac:dyDescent="0.25"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</row>
    <row r="146" spans="2:20" x14ac:dyDescent="0.25"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</row>
    <row r="147" spans="2:20" x14ac:dyDescent="0.25">
      <c r="B147" s="19" t="s">
        <v>83</v>
      </c>
    </row>
    <row r="148" spans="2:20" x14ac:dyDescent="0.25">
      <c r="B148" s="96" t="s">
        <v>124</v>
      </c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</row>
    <row r="149" spans="2:20" x14ac:dyDescent="0.25"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</row>
    <row r="150" spans="2:20" x14ac:dyDescent="0.25">
      <c r="B150" s="19" t="s">
        <v>84</v>
      </c>
    </row>
    <row r="151" spans="2:20" ht="15" customHeight="1" x14ac:dyDescent="0.25">
      <c r="B151" s="96" t="s">
        <v>125</v>
      </c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</row>
    <row r="152" spans="2:20" x14ac:dyDescent="0.25"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</row>
    <row r="153" spans="2:20" x14ac:dyDescent="0.25"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</row>
    <row r="154" spans="2:20" x14ac:dyDescent="0.25"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</row>
    <row r="155" spans="2:20" x14ac:dyDescent="0.25"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</row>
    <row r="156" spans="2:20" x14ac:dyDescent="0.25">
      <c r="B156" s="19" t="s">
        <v>85</v>
      </c>
    </row>
    <row r="157" spans="2:20" ht="7.5" customHeight="1" x14ac:dyDescent="0.25">
      <c r="B157" s="96" t="s">
        <v>126</v>
      </c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</row>
    <row r="158" spans="2:20" ht="9.75" customHeight="1" x14ac:dyDescent="0.25"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</row>
    <row r="159" spans="2:20" x14ac:dyDescent="0.25"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</row>
    <row r="160" spans="2:20" x14ac:dyDescent="0.25"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</row>
    <row r="161" spans="2:20" x14ac:dyDescent="0.25"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</row>
    <row r="162" spans="2:20" ht="8.25" customHeight="1" x14ac:dyDescent="0.25"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</row>
    <row r="164" spans="2:20" x14ac:dyDescent="0.25">
      <c r="B164" s="21" t="s">
        <v>86</v>
      </c>
    </row>
    <row r="165" spans="2:20" x14ac:dyDescent="0.25">
      <c r="B165" s="21"/>
    </row>
    <row r="166" spans="2:20" x14ac:dyDescent="0.25">
      <c r="B166" s="96" t="s">
        <v>127</v>
      </c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</row>
    <row r="167" spans="2:20" x14ac:dyDescent="0.25"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</row>
    <row r="168" spans="2:20" x14ac:dyDescent="0.25"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</row>
    <row r="169" spans="2:20" x14ac:dyDescent="0.25"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</row>
    <row r="170" spans="2:20" x14ac:dyDescent="0.25"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</row>
    <row r="171" spans="2:20" x14ac:dyDescent="0.25"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</row>
    <row r="172" spans="2:20" x14ac:dyDescent="0.25"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</row>
    <row r="173" spans="2:20" x14ac:dyDescent="0.25"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</row>
    <row r="174" spans="2:20" x14ac:dyDescent="0.25"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</row>
    <row r="175" spans="2:20" x14ac:dyDescent="0.25">
      <c r="B175" s="21" t="s">
        <v>87</v>
      </c>
    </row>
    <row r="176" spans="2:20" x14ac:dyDescent="0.25">
      <c r="B176" s="21"/>
      <c r="P176" s="22"/>
    </row>
    <row r="177" spans="2:18" x14ac:dyDescent="0.25">
      <c r="C177" s="22" t="s">
        <v>88</v>
      </c>
      <c r="D177" s="1" t="s">
        <v>89</v>
      </c>
      <c r="L177" s="22" t="s">
        <v>90</v>
      </c>
      <c r="M177" s="1" t="s">
        <v>91</v>
      </c>
    </row>
    <row r="178" spans="2:18" x14ac:dyDescent="0.25">
      <c r="C178" s="22" t="s">
        <v>92</v>
      </c>
      <c r="D178" s="1" t="s">
        <v>93</v>
      </c>
      <c r="L178" s="22" t="s">
        <v>94</v>
      </c>
      <c r="M178" s="1" t="s">
        <v>75</v>
      </c>
    </row>
    <row r="179" spans="2:18" x14ac:dyDescent="0.25">
      <c r="C179" s="22" t="s">
        <v>95</v>
      </c>
      <c r="D179" s="1" t="s">
        <v>96</v>
      </c>
      <c r="L179" s="22" t="s">
        <v>97</v>
      </c>
      <c r="M179" s="1" t="s">
        <v>98</v>
      </c>
    </row>
    <row r="180" spans="2:18" x14ac:dyDescent="0.25">
      <c r="P180" s="22"/>
    </row>
    <row r="181" spans="2:18" x14ac:dyDescent="0.25">
      <c r="P181" s="22"/>
    </row>
    <row r="182" spans="2:18" x14ac:dyDescent="0.25">
      <c r="B182" s="21" t="s">
        <v>99</v>
      </c>
      <c r="M182" s="21" t="s">
        <v>100</v>
      </c>
    </row>
    <row r="184" spans="2:18" x14ac:dyDescent="0.25">
      <c r="B184" s="95" t="s">
        <v>101</v>
      </c>
      <c r="C184" s="95"/>
      <c r="D184" s="95"/>
      <c r="E184" s="95"/>
      <c r="F184" s="95"/>
      <c r="G184" s="1" t="s">
        <v>102</v>
      </c>
      <c r="I184" s="24">
        <v>1</v>
      </c>
      <c r="L184" s="1" t="s">
        <v>103</v>
      </c>
      <c r="P184" s="1" t="s">
        <v>104</v>
      </c>
      <c r="R184" s="24">
        <v>1</v>
      </c>
    </row>
    <row r="185" spans="2:18" x14ac:dyDescent="0.25">
      <c r="B185" s="95" t="s">
        <v>105</v>
      </c>
      <c r="C185" s="95"/>
      <c r="D185" s="95"/>
      <c r="E185" s="95"/>
      <c r="F185" s="95"/>
      <c r="G185" s="1" t="s">
        <v>106</v>
      </c>
      <c r="I185" s="1">
        <v>0.9</v>
      </c>
      <c r="L185" s="1" t="s">
        <v>107</v>
      </c>
      <c r="P185" s="1" t="s">
        <v>108</v>
      </c>
      <c r="R185" s="1">
        <v>0.9</v>
      </c>
    </row>
    <row r="186" spans="2:18" x14ac:dyDescent="0.25">
      <c r="B186" s="95" t="s">
        <v>109</v>
      </c>
      <c r="C186" s="95"/>
      <c r="D186" s="95"/>
      <c r="E186" s="95"/>
      <c r="F186" s="95"/>
      <c r="G186" s="1" t="s">
        <v>110</v>
      </c>
      <c r="I186" s="1">
        <v>0.8</v>
      </c>
      <c r="L186" s="1" t="s">
        <v>111</v>
      </c>
      <c r="P186" s="1" t="s">
        <v>112</v>
      </c>
      <c r="R186" s="1">
        <v>0.8</v>
      </c>
    </row>
    <row r="187" spans="2:18" x14ac:dyDescent="0.25">
      <c r="B187" s="1" t="s">
        <v>113</v>
      </c>
      <c r="G187" s="1" t="s">
        <v>114</v>
      </c>
      <c r="I187" s="1">
        <v>0.7</v>
      </c>
    </row>
    <row r="188" spans="2:18" x14ac:dyDescent="0.25">
      <c r="B188" s="1" t="s">
        <v>115</v>
      </c>
      <c r="G188" s="1" t="s">
        <v>116</v>
      </c>
      <c r="I188" s="1">
        <v>0.6</v>
      </c>
    </row>
    <row r="189" spans="2:18" x14ac:dyDescent="0.25">
      <c r="B189" s="1" t="s">
        <v>117</v>
      </c>
      <c r="G189" s="1" t="s">
        <v>118</v>
      </c>
      <c r="I189" s="1">
        <v>0.5</v>
      </c>
    </row>
    <row r="190" spans="2:18" x14ac:dyDescent="0.25">
      <c r="B190" s="1" t="s">
        <v>119</v>
      </c>
      <c r="G190" s="1" t="s">
        <v>120</v>
      </c>
      <c r="I190" s="1">
        <v>0.4</v>
      </c>
    </row>
    <row r="191" spans="2:18" x14ac:dyDescent="0.25">
      <c r="B191" s="1" t="s">
        <v>121</v>
      </c>
      <c r="G191" s="1" t="s">
        <v>122</v>
      </c>
      <c r="I191" s="1">
        <v>0.3</v>
      </c>
    </row>
    <row r="193" spans="2:20" x14ac:dyDescent="0.25">
      <c r="B193" s="21" t="s">
        <v>129</v>
      </c>
      <c r="M193" s="21" t="s">
        <v>130</v>
      </c>
    </row>
    <row r="194" spans="2:20" x14ac:dyDescent="0.25">
      <c r="B194" s="21"/>
    </row>
    <row r="196" spans="2:20" x14ac:dyDescent="0.25">
      <c r="B196" s="1" t="s">
        <v>131</v>
      </c>
      <c r="G196" s="1" t="s">
        <v>132</v>
      </c>
      <c r="I196" s="1">
        <v>0.85</v>
      </c>
      <c r="L196" s="1" t="s">
        <v>133</v>
      </c>
      <c r="P196" s="1" t="s">
        <v>134</v>
      </c>
      <c r="R196" s="1">
        <v>1</v>
      </c>
    </row>
    <row r="197" spans="2:20" x14ac:dyDescent="0.25">
      <c r="B197" s="1" t="s">
        <v>135</v>
      </c>
      <c r="G197" s="1" t="s">
        <v>136</v>
      </c>
      <c r="I197" s="1">
        <v>1</v>
      </c>
      <c r="L197" s="1" t="s">
        <v>137</v>
      </c>
      <c r="P197" s="1" t="s">
        <v>138</v>
      </c>
      <c r="R197" s="1">
        <v>0.9</v>
      </c>
    </row>
    <row r="198" spans="2:20" x14ac:dyDescent="0.25">
      <c r="B198" s="1" t="s">
        <v>139</v>
      </c>
      <c r="G198" s="1" t="s">
        <v>140</v>
      </c>
      <c r="I198" s="1">
        <v>1.1499999999999999</v>
      </c>
      <c r="L198" s="1" t="s">
        <v>141</v>
      </c>
      <c r="P198" s="1" t="s">
        <v>142</v>
      </c>
      <c r="R198" s="1">
        <v>0.9</v>
      </c>
    </row>
    <row r="199" spans="2:20" x14ac:dyDescent="0.25">
      <c r="B199" s="1" t="s">
        <v>143</v>
      </c>
      <c r="G199" s="1" t="s">
        <v>144</v>
      </c>
      <c r="I199" s="1">
        <v>1.25</v>
      </c>
      <c r="L199" s="1" t="s">
        <v>145</v>
      </c>
      <c r="P199" s="1" t="s">
        <v>146</v>
      </c>
      <c r="R199" s="1">
        <v>0.8</v>
      </c>
    </row>
    <row r="200" spans="2:20" x14ac:dyDescent="0.25">
      <c r="B200" s="1" t="s">
        <v>147</v>
      </c>
      <c r="G200" s="1" t="s">
        <v>148</v>
      </c>
      <c r="I200" s="1">
        <v>1.35</v>
      </c>
    </row>
    <row r="202" spans="2:20" ht="15.75" thickBot="1" x14ac:dyDescent="0.3"/>
    <row r="203" spans="2:20" ht="42.6" customHeight="1" thickTop="1" thickBot="1" x14ac:dyDescent="0.3">
      <c r="B203" s="82" t="s">
        <v>149</v>
      </c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</row>
    <row r="204" spans="2:20" ht="15.75" thickTop="1" x14ac:dyDescent="0.25"/>
    <row r="205" spans="2:20" x14ac:dyDescent="0.25">
      <c r="B205" s="26" t="s">
        <v>150</v>
      </c>
      <c r="C205" s="25"/>
      <c r="D205" s="25"/>
      <c r="E205" s="25"/>
      <c r="F205" s="25"/>
      <c r="G205" s="25"/>
      <c r="H205" s="98">
        <v>1</v>
      </c>
      <c r="I205" s="98"/>
      <c r="J205" s="98"/>
      <c r="K205" s="98">
        <v>2</v>
      </c>
      <c r="L205" s="98"/>
      <c r="M205" s="98"/>
      <c r="N205" s="98">
        <v>3</v>
      </c>
      <c r="O205" s="98"/>
      <c r="P205" s="98"/>
      <c r="Q205" s="98">
        <v>4</v>
      </c>
      <c r="R205" s="98"/>
      <c r="S205" s="98"/>
    </row>
    <row r="209" spans="2:20" ht="18.75" x14ac:dyDescent="0.3">
      <c r="D209" s="27" t="s">
        <v>151</v>
      </c>
    </row>
    <row r="210" spans="2:20" ht="18.75" x14ac:dyDescent="0.3">
      <c r="D210" s="27"/>
    </row>
    <row r="211" spans="2:20" ht="18.75" x14ac:dyDescent="0.3">
      <c r="D211" s="27"/>
    </row>
    <row r="212" spans="2:20" ht="15.75" thickBot="1" x14ac:dyDescent="0.3"/>
    <row r="213" spans="2:20" ht="42.6" customHeight="1" thickTop="1" thickBot="1" x14ac:dyDescent="0.3">
      <c r="B213" s="82" t="s">
        <v>152</v>
      </c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</row>
    <row r="214" spans="2:20" ht="15.75" thickTop="1" x14ac:dyDescent="0.25"/>
    <row r="215" spans="2:20" x14ac:dyDescent="0.25">
      <c r="B215" s="26" t="s">
        <v>150</v>
      </c>
      <c r="C215" s="25"/>
      <c r="D215" s="25"/>
      <c r="E215" s="25"/>
      <c r="F215" s="25"/>
      <c r="G215" s="25"/>
      <c r="H215" s="98">
        <v>1</v>
      </c>
      <c r="I215" s="98"/>
      <c r="J215" s="98"/>
      <c r="K215" s="98">
        <v>2</v>
      </c>
      <c r="L215" s="98"/>
      <c r="M215" s="98"/>
      <c r="N215" s="98">
        <v>3</v>
      </c>
      <c r="O215" s="98"/>
      <c r="P215" s="98"/>
      <c r="Q215" s="98">
        <v>4</v>
      </c>
      <c r="R215" s="98"/>
      <c r="S215" s="98"/>
    </row>
    <row r="217" spans="2:20" ht="18.75" x14ac:dyDescent="0.3">
      <c r="B217" s="1" t="s">
        <v>153</v>
      </c>
      <c r="D217" s="27" t="s">
        <v>151</v>
      </c>
    </row>
    <row r="218" spans="2:20" x14ac:dyDescent="0.25">
      <c r="B218" s="1" t="s">
        <v>88</v>
      </c>
    </row>
    <row r="219" spans="2:20" x14ac:dyDescent="0.25">
      <c r="B219" s="1" t="s">
        <v>92</v>
      </c>
    </row>
    <row r="220" spans="2:20" x14ac:dyDescent="0.25">
      <c r="B220" s="1" t="s">
        <v>95</v>
      </c>
    </row>
    <row r="221" spans="2:20" x14ac:dyDescent="0.25">
      <c r="B221" s="1" t="s">
        <v>90</v>
      </c>
    </row>
    <row r="222" spans="2:20" x14ac:dyDescent="0.25">
      <c r="B222" s="1" t="s">
        <v>154</v>
      </c>
    </row>
    <row r="223" spans="2:20" x14ac:dyDescent="0.25">
      <c r="B223" s="1" t="s">
        <v>155</v>
      </c>
    </row>
    <row r="224" spans="2:20" x14ac:dyDescent="0.25">
      <c r="B224" s="1" t="s">
        <v>156</v>
      </c>
    </row>
    <row r="225" spans="1:20" x14ac:dyDescent="0.25">
      <c r="B225" s="1" t="s">
        <v>157</v>
      </c>
    </row>
    <row r="228" spans="1:20" ht="15.75" thickBot="1" x14ac:dyDescent="0.3"/>
    <row r="229" spans="1:20" ht="42.6" customHeight="1" thickTop="1" thickBot="1" x14ac:dyDescent="0.3">
      <c r="B229" s="82" t="s">
        <v>158</v>
      </c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</row>
    <row r="230" spans="1:20" ht="15.75" thickTop="1" x14ac:dyDescent="0.25"/>
    <row r="231" spans="1:20" x14ac:dyDescent="0.25">
      <c r="A231" s="33"/>
      <c r="B231" s="26" t="s">
        <v>19</v>
      </c>
      <c r="C231" s="25"/>
      <c r="D231" s="25"/>
      <c r="E231" s="25"/>
      <c r="F231" s="25"/>
      <c r="G231" s="25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</row>
    <row r="232" spans="1:20" x14ac:dyDescent="0.25">
      <c r="D232" s="22" t="s">
        <v>159</v>
      </c>
      <c r="H232" s="68" t="s">
        <v>161</v>
      </c>
      <c r="I232" s="68"/>
      <c r="J232" s="68"/>
      <c r="K232" s="68" t="s">
        <v>162</v>
      </c>
      <c r="L232" s="68"/>
      <c r="M232" s="68"/>
      <c r="N232" s="68" t="s">
        <v>163</v>
      </c>
      <c r="O232" s="68"/>
      <c r="P232" s="68"/>
      <c r="Q232" s="99" t="s">
        <v>164</v>
      </c>
      <c r="R232" s="99"/>
      <c r="S232" s="99"/>
      <c r="T232" s="31"/>
    </row>
    <row r="233" spans="1:20" x14ac:dyDescent="0.25">
      <c r="D233" s="1" t="s">
        <v>160</v>
      </c>
      <c r="H233" s="100">
        <v>0</v>
      </c>
      <c r="I233" s="100"/>
      <c r="J233" s="100"/>
      <c r="K233" s="100">
        <v>0</v>
      </c>
      <c r="L233" s="100"/>
      <c r="M233" s="100"/>
      <c r="N233" s="100">
        <v>0</v>
      </c>
      <c r="O233" s="100"/>
      <c r="P233" s="100"/>
      <c r="Q233" s="100">
        <v>0</v>
      </c>
      <c r="R233" s="100"/>
      <c r="S233" s="100"/>
    </row>
    <row r="234" spans="1:20" x14ac:dyDescent="0.25"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</row>
    <row r="235" spans="1:20" x14ac:dyDescent="0.25"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</row>
    <row r="237" spans="1:20" ht="18.75" customHeight="1" x14ac:dyDescent="0.3">
      <c r="H237" s="101" t="s">
        <v>165</v>
      </c>
      <c r="I237" s="101"/>
      <c r="J237" s="101"/>
      <c r="K237" s="101"/>
      <c r="L237" s="101"/>
      <c r="M237" s="101"/>
      <c r="N237" s="101"/>
      <c r="O237" s="101"/>
      <c r="P237" s="102" t="s">
        <v>151</v>
      </c>
      <c r="Q237" s="102"/>
      <c r="R237" s="102"/>
      <c r="S237" s="102"/>
      <c r="T237" s="102"/>
    </row>
    <row r="239" spans="1:20" x14ac:dyDescent="0.25">
      <c r="A239" s="33"/>
      <c r="B239" s="26" t="s">
        <v>166</v>
      </c>
      <c r="C239" s="25"/>
      <c r="D239" s="25"/>
      <c r="E239" s="25"/>
      <c r="F239" s="25"/>
      <c r="G239" s="25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5"/>
    </row>
    <row r="240" spans="1:20" x14ac:dyDescent="0.25">
      <c r="A240" s="22" t="s">
        <v>159</v>
      </c>
      <c r="C240" s="104" t="s">
        <v>161</v>
      </c>
      <c r="D240" s="104"/>
      <c r="E240" s="104"/>
      <c r="F240" s="68" t="s">
        <v>163</v>
      </c>
      <c r="G240" s="68"/>
      <c r="H240" s="68"/>
      <c r="J240" s="29" t="s">
        <v>168</v>
      </c>
      <c r="K240" s="22"/>
      <c r="L240" s="22" t="s">
        <v>169</v>
      </c>
      <c r="M240" s="22"/>
      <c r="N240" s="22" t="s">
        <v>94</v>
      </c>
      <c r="O240" s="22"/>
      <c r="P240" s="29" t="s">
        <v>170</v>
      </c>
      <c r="Q240" s="22"/>
      <c r="R240" s="29" t="s">
        <v>171</v>
      </c>
      <c r="S240" s="29"/>
      <c r="T240" s="29" t="s">
        <v>172</v>
      </c>
    </row>
    <row r="241" spans="1:22" x14ac:dyDescent="0.25">
      <c r="A241" s="1" t="s">
        <v>160</v>
      </c>
      <c r="C241" s="65">
        <v>0</v>
      </c>
      <c r="D241" s="65"/>
      <c r="E241" s="65"/>
      <c r="F241" s="72">
        <v>0</v>
      </c>
      <c r="G241" s="72"/>
      <c r="H241" s="72"/>
      <c r="I241" s="30"/>
      <c r="J241" s="30">
        <v>0</v>
      </c>
      <c r="K241" s="30"/>
      <c r="L241" s="30">
        <v>0</v>
      </c>
      <c r="M241" s="30"/>
      <c r="N241" s="30">
        <v>0</v>
      </c>
      <c r="O241" s="30"/>
      <c r="P241" s="30">
        <v>0</v>
      </c>
      <c r="Q241" s="30"/>
      <c r="R241" s="30">
        <v>0</v>
      </c>
      <c r="T241" s="1">
        <v>0</v>
      </c>
    </row>
    <row r="242" spans="1:22" x14ac:dyDescent="0.25">
      <c r="C242" s="4"/>
      <c r="D242" s="4"/>
      <c r="E242" s="4"/>
      <c r="F242" s="4"/>
      <c r="G242" s="4"/>
      <c r="H242" s="4"/>
    </row>
    <row r="245" spans="1:22" x14ac:dyDescent="0.25">
      <c r="A245" s="33"/>
      <c r="B245" s="26" t="s">
        <v>167</v>
      </c>
      <c r="C245" s="25"/>
      <c r="D245" s="25"/>
      <c r="E245" s="25"/>
      <c r="F245" s="25"/>
      <c r="G245" s="25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5"/>
    </row>
    <row r="246" spans="1:22" x14ac:dyDescent="0.25">
      <c r="A246" s="22" t="s">
        <v>159</v>
      </c>
      <c r="D246" s="61" t="s">
        <v>240</v>
      </c>
      <c r="E246" s="61"/>
      <c r="F246" s="68" t="s">
        <v>163</v>
      </c>
      <c r="G246" s="68"/>
      <c r="H246" s="68"/>
      <c r="J246" s="29" t="s">
        <v>168</v>
      </c>
      <c r="K246" s="22"/>
      <c r="L246" s="68" t="s">
        <v>204</v>
      </c>
      <c r="M246" s="68"/>
      <c r="N246" s="68" t="s">
        <v>205</v>
      </c>
      <c r="O246" s="68"/>
      <c r="P246" s="68" t="s">
        <v>171</v>
      </c>
      <c r="Q246" s="68"/>
      <c r="R246" s="68" t="s">
        <v>248</v>
      </c>
      <c r="S246" s="68"/>
      <c r="T246" s="81" t="s">
        <v>172</v>
      </c>
      <c r="U246" s="81"/>
      <c r="V246" s="81"/>
    </row>
    <row r="247" spans="1:22" x14ac:dyDescent="0.25">
      <c r="A247" s="1" t="s">
        <v>238</v>
      </c>
      <c r="C247" s="23"/>
      <c r="D247" s="69">
        <v>219.25</v>
      </c>
      <c r="E247" s="69"/>
      <c r="F247" s="70">
        <v>23453.46</v>
      </c>
      <c r="G247" s="70"/>
      <c r="H247" s="70"/>
      <c r="I247" s="71">
        <f>D247*F247</f>
        <v>5142171.1049999995</v>
      </c>
      <c r="J247" s="71"/>
      <c r="K247" s="71"/>
      <c r="L247" s="66">
        <v>0.89700000000000002</v>
      </c>
      <c r="M247" s="66"/>
      <c r="N247" s="72">
        <v>0.98</v>
      </c>
      <c r="O247" s="72"/>
      <c r="P247" s="72">
        <v>1.1299999999999999</v>
      </c>
      <c r="Q247" s="72"/>
      <c r="R247" s="73">
        <f>L247*N247*P247</f>
        <v>0.99333779999999983</v>
      </c>
      <c r="S247" s="73"/>
      <c r="T247" s="67">
        <f>I247*R247</f>
        <v>5107912.9326642677</v>
      </c>
      <c r="U247" s="65"/>
      <c r="V247" s="65"/>
    </row>
    <row r="248" spans="1:22" x14ac:dyDescent="0.25">
      <c r="A248" s="1" t="s">
        <v>239</v>
      </c>
      <c r="C248" s="23"/>
      <c r="D248" s="69">
        <v>55.77</v>
      </c>
      <c r="E248" s="69"/>
      <c r="F248" s="74">
        <v>23453.46</v>
      </c>
      <c r="G248" s="74"/>
      <c r="H248" s="74"/>
      <c r="I248" s="67">
        <f>D248*F248</f>
        <v>1307999.4642</v>
      </c>
      <c r="J248" s="67"/>
      <c r="K248" s="67"/>
      <c r="L248" s="66">
        <v>0.89700000000000002</v>
      </c>
      <c r="M248" s="66"/>
      <c r="N248" s="65">
        <v>0.98</v>
      </c>
      <c r="O248" s="65"/>
      <c r="P248" s="65">
        <v>1.1299999999999999</v>
      </c>
      <c r="Q248" s="65"/>
      <c r="R248" s="66">
        <f t="shared" ref="R248" si="0">L248*N248*P248</f>
        <v>0.99333779999999983</v>
      </c>
      <c r="S248" s="66"/>
      <c r="T248" s="67">
        <f t="shared" ref="T248" si="1">I248*R248</f>
        <v>1299285.3101696065</v>
      </c>
      <c r="U248" s="65"/>
      <c r="V248" s="65"/>
    </row>
    <row r="249" spans="1:22" x14ac:dyDescent="0.25">
      <c r="A249" s="22"/>
      <c r="C249" s="23"/>
      <c r="D249" s="39"/>
      <c r="E249" s="4"/>
      <c r="F249" s="4"/>
      <c r="G249" s="47"/>
      <c r="H249" s="47"/>
      <c r="I249" s="47"/>
      <c r="J249" s="58"/>
      <c r="K249" s="58"/>
      <c r="L249" s="58"/>
      <c r="M249" s="59"/>
      <c r="N249" s="59"/>
      <c r="O249" s="4"/>
      <c r="P249" s="4"/>
      <c r="Q249" s="4"/>
      <c r="R249" s="4"/>
      <c r="S249" s="4"/>
      <c r="T249" s="4"/>
      <c r="U249" s="58"/>
      <c r="V249" s="4"/>
    </row>
    <row r="250" spans="1:22" x14ac:dyDescent="0.25">
      <c r="A250" s="63"/>
      <c r="B250" s="63" t="s">
        <v>167</v>
      </c>
      <c r="C250" s="62"/>
      <c r="D250" s="62"/>
      <c r="E250" s="62"/>
      <c r="F250" s="60"/>
      <c r="G250" s="60"/>
      <c r="H250" s="60"/>
      <c r="J250" s="22"/>
      <c r="K250" s="22"/>
      <c r="L250" s="62"/>
      <c r="M250" s="62"/>
      <c r="N250" s="62"/>
      <c r="O250" s="60"/>
      <c r="P250" s="60"/>
      <c r="Q250" s="60"/>
      <c r="R250" s="22"/>
      <c r="S250" s="22"/>
      <c r="T250" s="60"/>
      <c r="U250" s="60"/>
      <c r="V250" s="60"/>
    </row>
    <row r="251" spans="1:22" x14ac:dyDescent="0.25">
      <c r="A251" s="1" t="str">
        <f>Mejoras!B4</f>
        <v>Cisterna</v>
      </c>
      <c r="D251" s="75">
        <f>Mejoras!C4</f>
        <v>1</v>
      </c>
      <c r="E251" s="75"/>
      <c r="F251" s="70">
        <f>Mejoras!E4</f>
        <v>100000</v>
      </c>
      <c r="G251" s="70"/>
      <c r="H251" s="70"/>
      <c r="I251" s="71">
        <f>D251*F251</f>
        <v>100000</v>
      </c>
      <c r="J251" s="71"/>
      <c r="K251" s="71"/>
      <c r="L251" s="66">
        <f>Mejoras!G4</f>
        <v>0.89700000000000002</v>
      </c>
      <c r="M251" s="66"/>
      <c r="N251" s="65">
        <v>0.98</v>
      </c>
      <c r="O251" s="72"/>
      <c r="P251" s="72">
        <v>1.1299999999999999</v>
      </c>
      <c r="Q251" s="72"/>
      <c r="R251" s="73">
        <f>L251*N251*P251</f>
        <v>0.99333779999999983</v>
      </c>
      <c r="S251" s="73"/>
      <c r="T251" s="67">
        <f>I251*R251</f>
        <v>99333.779999999984</v>
      </c>
      <c r="U251" s="65"/>
      <c r="V251" s="65"/>
    </row>
    <row r="252" spans="1:22" x14ac:dyDescent="0.25">
      <c r="A252" s="1" t="str">
        <f>Mejoras!B5</f>
        <v>Cocina Interal</v>
      </c>
      <c r="D252" s="76">
        <f>Mejoras!C5</f>
        <v>1</v>
      </c>
      <c r="E252" s="76"/>
      <c r="F252" s="74">
        <f>Mejoras!E5</f>
        <v>100000</v>
      </c>
      <c r="G252" s="74"/>
      <c r="H252" s="74"/>
      <c r="I252" s="67">
        <f>D252*F252</f>
        <v>100000</v>
      </c>
      <c r="J252" s="67"/>
      <c r="K252" s="67"/>
      <c r="L252" s="76">
        <f>Mejoras!G5</f>
        <v>1</v>
      </c>
      <c r="M252" s="76"/>
      <c r="N252" s="65">
        <v>1</v>
      </c>
      <c r="O252" s="65"/>
      <c r="P252" s="65">
        <v>1</v>
      </c>
      <c r="Q252" s="65"/>
      <c r="R252" s="66">
        <f t="shared" ref="R252:R256" si="2">L252*N252*P252</f>
        <v>1</v>
      </c>
      <c r="S252" s="66"/>
      <c r="T252" s="67">
        <f t="shared" ref="T252:T255" si="3">I252*R252</f>
        <v>100000</v>
      </c>
      <c r="U252" s="65"/>
      <c r="V252" s="65"/>
    </row>
    <row r="253" spans="1:22" x14ac:dyDescent="0.25">
      <c r="A253" s="1" t="str">
        <f>Mejoras!B6</f>
        <v>Bardas</v>
      </c>
      <c r="D253" s="77">
        <f>Mejoras!C6</f>
        <v>26.4</v>
      </c>
      <c r="E253" s="77"/>
      <c r="F253" s="74">
        <f>Mejoras!E6</f>
        <v>6067.8</v>
      </c>
      <c r="G253" s="74"/>
      <c r="H253" s="74"/>
      <c r="I253" s="67">
        <f>D253*F253</f>
        <v>160189.91999999998</v>
      </c>
      <c r="J253" s="67"/>
      <c r="K253" s="67"/>
      <c r="L253" s="66">
        <f>Mejoras!G6</f>
        <v>0.89700000000000002</v>
      </c>
      <c r="M253" s="66"/>
      <c r="N253" s="65">
        <v>0.98</v>
      </c>
      <c r="O253" s="65"/>
      <c r="P253" s="65">
        <v>1.1299999999999999</v>
      </c>
      <c r="Q253" s="65"/>
      <c r="R253" s="66">
        <f t="shared" si="2"/>
        <v>0.99333779999999983</v>
      </c>
      <c r="S253" s="66"/>
      <c r="T253" s="67">
        <f t="shared" si="3"/>
        <v>159122.70271497595</v>
      </c>
      <c r="U253" s="65"/>
      <c r="V253" s="65"/>
    </row>
    <row r="254" spans="1:22" x14ac:dyDescent="0.25">
      <c r="A254" s="1" t="str">
        <f>Mejoras!B7</f>
        <v>Patio</v>
      </c>
      <c r="D254" s="77">
        <f>Mejoras!C7</f>
        <v>4.0999999999999996</v>
      </c>
      <c r="E254" s="77"/>
      <c r="F254" s="74">
        <f>Mejoras!E7</f>
        <v>1800</v>
      </c>
      <c r="G254" s="74"/>
      <c r="H254" s="74"/>
      <c r="I254" s="67">
        <f>D254*F254</f>
        <v>7379.9999999999991</v>
      </c>
      <c r="J254" s="67"/>
      <c r="K254" s="67"/>
      <c r="L254" s="76">
        <f>Mejoras!G7</f>
        <v>1</v>
      </c>
      <c r="M254" s="76"/>
      <c r="N254" s="65">
        <v>1</v>
      </c>
      <c r="O254" s="65"/>
      <c r="P254" s="65">
        <v>1</v>
      </c>
      <c r="Q254" s="65"/>
      <c r="R254" s="66">
        <f t="shared" si="2"/>
        <v>1</v>
      </c>
      <c r="S254" s="66"/>
      <c r="T254" s="67">
        <f t="shared" si="3"/>
        <v>7379.9999999999991</v>
      </c>
      <c r="U254" s="65"/>
      <c r="V254" s="65"/>
    </row>
    <row r="255" spans="1:22" x14ac:dyDescent="0.25">
      <c r="A255" s="1" t="str">
        <f>Mejoras!B8</f>
        <v>Roof Garden</v>
      </c>
      <c r="C255" s="39"/>
      <c r="D255" s="77">
        <f>Mejoras!C8</f>
        <v>19.8</v>
      </c>
      <c r="E255" s="77"/>
      <c r="F255" s="74">
        <f>Mejoras!E8</f>
        <v>23453.46</v>
      </c>
      <c r="G255" s="74"/>
      <c r="H255" s="74"/>
      <c r="I255" s="67">
        <f t="shared" ref="I255:I256" si="4">D255*F255</f>
        <v>464378.50799999997</v>
      </c>
      <c r="J255" s="67"/>
      <c r="K255" s="67"/>
      <c r="L255" s="66">
        <f>Mejoras!G8</f>
        <v>0.89700000000000002</v>
      </c>
      <c r="M255" s="66"/>
      <c r="N255" s="65">
        <v>0.98</v>
      </c>
      <c r="O255" s="65"/>
      <c r="P255" s="65">
        <v>1.1299999999999999</v>
      </c>
      <c r="Q255" s="65"/>
      <c r="R255" s="66">
        <f t="shared" si="2"/>
        <v>0.99333779999999983</v>
      </c>
      <c r="S255" s="66"/>
      <c r="T255" s="67">
        <f t="shared" si="3"/>
        <v>461284.7255040023</v>
      </c>
      <c r="U255" s="65"/>
      <c r="V255" s="65"/>
    </row>
    <row r="256" spans="1:22" x14ac:dyDescent="0.25">
      <c r="A256" s="1" t="str">
        <f>Mejoras!B9</f>
        <v>Terraza PB</v>
      </c>
      <c r="C256" s="39"/>
      <c r="D256" s="77">
        <f>Mejoras!C9</f>
        <v>9.8000000000000007</v>
      </c>
      <c r="E256" s="77"/>
      <c r="F256" s="74">
        <f>Mejoras!E9</f>
        <v>1800</v>
      </c>
      <c r="G256" s="74"/>
      <c r="H256" s="74"/>
      <c r="I256" s="67">
        <f t="shared" si="4"/>
        <v>17640</v>
      </c>
      <c r="J256" s="67"/>
      <c r="K256" s="67"/>
      <c r="L256" s="76">
        <f>Mejoras!G9</f>
        <v>1</v>
      </c>
      <c r="M256" s="76"/>
      <c r="N256" s="65">
        <v>1</v>
      </c>
      <c r="O256" s="65"/>
      <c r="P256" s="65">
        <v>1</v>
      </c>
      <c r="Q256" s="65"/>
      <c r="R256" s="66">
        <f t="shared" si="2"/>
        <v>1</v>
      </c>
      <c r="S256" s="66"/>
      <c r="T256" s="67">
        <f>I256*R256</f>
        <v>17640</v>
      </c>
      <c r="U256" s="65"/>
      <c r="V256" s="65"/>
    </row>
    <row r="257" spans="1:20" x14ac:dyDescent="0.25">
      <c r="O257" s="22" t="s">
        <v>174</v>
      </c>
    </row>
    <row r="258" spans="1:20" ht="20.25" x14ac:dyDescent="0.3">
      <c r="H258" s="101" t="s">
        <v>173</v>
      </c>
      <c r="I258" s="101"/>
      <c r="J258" s="101"/>
      <c r="K258" s="101"/>
      <c r="L258" s="101"/>
      <c r="M258" s="101"/>
      <c r="N258" s="101"/>
      <c r="O258" s="101"/>
      <c r="P258" s="103">
        <f>SUM(T247:V256)</f>
        <v>7251959.4510528529</v>
      </c>
      <c r="Q258" s="103"/>
      <c r="R258" s="103"/>
      <c r="S258" s="103"/>
      <c r="T258" s="103"/>
    </row>
    <row r="259" spans="1:20" x14ac:dyDescent="0.25">
      <c r="S259" s="42"/>
    </row>
    <row r="260" spans="1:20" ht="15.75" thickBot="1" x14ac:dyDescent="0.3"/>
    <row r="261" spans="1:20" ht="42.6" customHeight="1" thickTop="1" thickBot="1" x14ac:dyDescent="0.3">
      <c r="B261" s="82" t="s">
        <v>175</v>
      </c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</row>
    <row r="262" spans="1:20" ht="18.75" thickTop="1" x14ac:dyDescent="0.25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</row>
    <row r="264" spans="1:20" ht="20.25" x14ac:dyDescent="0.3">
      <c r="A264" s="35" t="s">
        <v>177</v>
      </c>
      <c r="B264" s="33"/>
      <c r="C264" s="33"/>
      <c r="D264" s="33"/>
      <c r="E264" s="33"/>
      <c r="F264" s="33"/>
      <c r="G264" s="33"/>
      <c r="H264" s="33"/>
      <c r="I264" s="34"/>
      <c r="J264" s="33"/>
      <c r="K264" s="34"/>
      <c r="L264" s="34" t="s">
        <v>176</v>
      </c>
      <c r="M264" s="33"/>
      <c r="N264" s="33"/>
      <c r="O264" s="34"/>
      <c r="P264" s="33"/>
      <c r="Q264" s="33"/>
      <c r="R264" s="33"/>
      <c r="S264" s="32" t="s">
        <v>151</v>
      </c>
      <c r="T264" s="32"/>
    </row>
    <row r="266" spans="1:20" ht="15.75" thickBot="1" x14ac:dyDescent="0.3"/>
    <row r="267" spans="1:20" ht="42.6" customHeight="1" thickTop="1" thickBot="1" x14ac:dyDescent="0.3">
      <c r="B267" s="82" t="s">
        <v>178</v>
      </c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</row>
    <row r="268" spans="1:20" ht="18.75" thickTop="1" x14ac:dyDescent="0.25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</row>
    <row r="269" spans="1:20" ht="20.25" x14ac:dyDescent="0.3">
      <c r="B269" s="37" t="s">
        <v>179</v>
      </c>
      <c r="D269" s="38"/>
      <c r="Q269" s="77">
        <v>0</v>
      </c>
      <c r="R269" s="77"/>
      <c r="S269" s="77"/>
      <c r="T269" s="77"/>
    </row>
    <row r="270" spans="1:20" ht="18.75" x14ac:dyDescent="0.3">
      <c r="B270" s="37" t="s">
        <v>180</v>
      </c>
      <c r="Q270" s="77">
        <v>0</v>
      </c>
      <c r="R270" s="77"/>
      <c r="S270" s="77"/>
      <c r="T270" s="77"/>
    </row>
    <row r="271" spans="1:20" ht="18.75" x14ac:dyDescent="0.3">
      <c r="B271" s="37" t="s">
        <v>181</v>
      </c>
      <c r="Q271" s="85" t="s">
        <v>78</v>
      </c>
      <c r="R271" s="85"/>
      <c r="S271" s="85"/>
      <c r="T271" s="85"/>
    </row>
    <row r="272" spans="1:20" ht="19.5" thickBot="1" x14ac:dyDescent="0.35">
      <c r="B272" s="37"/>
      <c r="Q272" s="28"/>
      <c r="R272" s="28"/>
      <c r="S272" s="28"/>
      <c r="T272" s="28"/>
    </row>
    <row r="273" spans="2:20" ht="42.6" customHeight="1" thickTop="1" thickBot="1" x14ac:dyDescent="0.3">
      <c r="B273" s="82" t="s">
        <v>182</v>
      </c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</row>
    <row r="274" spans="2:20" ht="18.75" thickTop="1" x14ac:dyDescent="0.25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</row>
    <row r="275" spans="2:20" ht="20.25" x14ac:dyDescent="0.3">
      <c r="B275" s="40" t="s">
        <v>183</v>
      </c>
      <c r="D275" s="38"/>
      <c r="Q275" s="23"/>
      <c r="R275" s="23"/>
      <c r="S275" s="23"/>
      <c r="T275" s="23"/>
    </row>
    <row r="276" spans="2:20" ht="18.75" customHeight="1" x14ac:dyDescent="0.25">
      <c r="B276" s="86" t="s">
        <v>184</v>
      </c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</row>
    <row r="277" spans="2:20" ht="18.75" customHeight="1" x14ac:dyDescent="0.25"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</row>
    <row r="278" spans="2:20" ht="15" customHeight="1" x14ac:dyDescent="0.25"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</row>
    <row r="279" spans="2:20" ht="15" customHeight="1" x14ac:dyDescent="0.25"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</row>
    <row r="280" spans="2:20" ht="15" customHeight="1" x14ac:dyDescent="0.25"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</row>
    <row r="281" spans="2:20" ht="15" customHeight="1" x14ac:dyDescent="0.25"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</row>
    <row r="282" spans="2:20" ht="15" customHeight="1" x14ac:dyDescent="0.25"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</row>
    <row r="283" spans="2:20" ht="15" customHeight="1" x14ac:dyDescent="0.25"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</row>
    <row r="284" spans="2:20" x14ac:dyDescent="0.25"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</row>
    <row r="286" spans="2:20" ht="15.75" thickBot="1" x14ac:dyDescent="0.3"/>
    <row r="287" spans="2:20" ht="42.6" customHeight="1" thickTop="1" thickBot="1" x14ac:dyDescent="0.3">
      <c r="B287" s="82" t="s">
        <v>185</v>
      </c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</row>
    <row r="288" spans="2:20" ht="18.75" thickTop="1" x14ac:dyDescent="0.25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</row>
    <row r="289" spans="2:20" ht="20.25" x14ac:dyDescent="0.3">
      <c r="B289" s="37" t="s">
        <v>186</v>
      </c>
      <c r="D289" s="38"/>
      <c r="Q289" s="77"/>
      <c r="R289" s="77"/>
      <c r="S289" s="77"/>
      <c r="T289" s="77"/>
    </row>
    <row r="290" spans="2:20" ht="20.25" x14ac:dyDescent="0.3">
      <c r="B290" s="37"/>
      <c r="D290" s="38"/>
      <c r="Q290" s="39"/>
      <c r="R290" s="39"/>
      <c r="S290" s="39"/>
      <c r="T290" s="39"/>
    </row>
    <row r="291" spans="2:20" ht="20.25" x14ac:dyDescent="0.3">
      <c r="B291" s="37"/>
      <c r="D291" s="38"/>
      <c r="E291" s="40" t="s">
        <v>187</v>
      </c>
      <c r="Q291" s="83">
        <f>$P$258</f>
        <v>7251959.4510528529</v>
      </c>
      <c r="R291" s="83"/>
      <c r="S291" s="83"/>
      <c r="T291" s="83"/>
    </row>
    <row r="292" spans="2:20" ht="20.25" x14ac:dyDescent="0.3">
      <c r="B292" s="37"/>
      <c r="D292" s="38"/>
      <c r="E292" s="40"/>
      <c r="Q292" s="39"/>
      <c r="R292" s="39"/>
      <c r="S292" s="39"/>
      <c r="T292" s="39"/>
    </row>
    <row r="293" spans="2:20" ht="20.25" customHeight="1" x14ac:dyDescent="0.3">
      <c r="B293" s="84" t="s">
        <v>188</v>
      </c>
      <c r="C293" s="84"/>
      <c r="D293" s="84"/>
      <c r="E293" s="84"/>
      <c r="F293" s="84"/>
      <c r="G293" s="84"/>
      <c r="H293" s="80">
        <f>Mejoras!C12</f>
        <v>43862</v>
      </c>
      <c r="I293" s="80"/>
      <c r="J293" s="80"/>
      <c r="K293" s="80"/>
      <c r="L293" s="80"/>
      <c r="M293" s="57"/>
      <c r="Q293" s="77"/>
      <c r="R293" s="77"/>
      <c r="S293" s="77"/>
      <c r="T293" s="77"/>
    </row>
    <row r="294" spans="2:20" ht="20.25" x14ac:dyDescent="0.3">
      <c r="B294" s="37"/>
      <c r="D294" s="38"/>
      <c r="Q294" s="39"/>
      <c r="R294" s="39"/>
      <c r="S294" s="39"/>
      <c r="T294" s="39"/>
    </row>
    <row r="295" spans="2:20" x14ac:dyDescent="0.25">
      <c r="B295" s="78" t="s">
        <v>213</v>
      </c>
      <c r="C295" s="78"/>
      <c r="D295" s="79">
        <f>Mejoras!C14</f>
        <v>43862</v>
      </c>
      <c r="E295" s="79"/>
      <c r="F295" s="79"/>
      <c r="G295" s="79"/>
      <c r="H295" s="79"/>
      <c r="I295" s="87">
        <f>Mejoras!E14</f>
        <v>106.447</v>
      </c>
      <c r="J295" s="87"/>
      <c r="K295" s="81" t="s">
        <v>162</v>
      </c>
      <c r="L295" s="81"/>
      <c r="M295" s="81"/>
      <c r="N295" s="105">
        <f>Mejoras!G14</f>
        <v>0.78223838918283362</v>
      </c>
      <c r="O295" s="105"/>
    </row>
    <row r="296" spans="2:20" ht="18" customHeight="1" x14ac:dyDescent="0.25">
      <c r="B296" s="78" t="s">
        <v>213</v>
      </c>
      <c r="C296" s="78"/>
      <c r="D296" s="79">
        <f>Mejoras!C15</f>
        <v>45553</v>
      </c>
      <c r="E296" s="79"/>
      <c r="F296" s="79"/>
      <c r="G296" s="79"/>
      <c r="H296" s="79"/>
      <c r="I296" s="87">
        <f>Mejoras!E15</f>
        <v>136.08000000000001</v>
      </c>
      <c r="J296" s="87"/>
    </row>
    <row r="298" spans="2:20" x14ac:dyDescent="0.25">
      <c r="F298" s="106"/>
      <c r="G298" s="106"/>
      <c r="H298" s="106"/>
    </row>
    <row r="299" spans="2:20" ht="18.75" x14ac:dyDescent="0.3">
      <c r="E299" s="40" t="s">
        <v>189</v>
      </c>
      <c r="Q299" s="83">
        <f>Q291*N295</f>
        <v>5672761.07941081</v>
      </c>
      <c r="R299" s="83"/>
      <c r="S299" s="83"/>
      <c r="T299" s="83"/>
    </row>
    <row r="301" spans="2:20" x14ac:dyDescent="0.25">
      <c r="R301" s="23"/>
    </row>
    <row r="303" spans="2:20" x14ac:dyDescent="0.25">
      <c r="B303" s="22" t="s">
        <v>198</v>
      </c>
    </row>
    <row r="304" spans="2:20" x14ac:dyDescent="0.25">
      <c r="B304" s="22" t="s">
        <v>190</v>
      </c>
    </row>
    <row r="305" spans="2:20" x14ac:dyDescent="0.25">
      <c r="B305" s="22" t="s">
        <v>191</v>
      </c>
    </row>
    <row r="306" spans="2:20" x14ac:dyDescent="0.25">
      <c r="B306" s="22" t="s">
        <v>192</v>
      </c>
    </row>
    <row r="307" spans="2:20" x14ac:dyDescent="0.25">
      <c r="B307" s="22" t="s">
        <v>193</v>
      </c>
    </row>
    <row r="308" spans="2:20" x14ac:dyDescent="0.25">
      <c r="B308" s="22" t="s">
        <v>194</v>
      </c>
    </row>
    <row r="309" spans="2:20" x14ac:dyDescent="0.25">
      <c r="B309" s="22" t="s">
        <v>195</v>
      </c>
    </row>
    <row r="310" spans="2:20" ht="15.75" thickBot="1" x14ac:dyDescent="0.3"/>
    <row r="311" spans="2:20" ht="42.6" customHeight="1" thickTop="1" thickBot="1" x14ac:dyDescent="0.3">
      <c r="B311" s="82" t="s">
        <v>196</v>
      </c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</row>
    <row r="312" spans="2:20" ht="15.75" thickTop="1" x14ac:dyDescent="0.25"/>
    <row r="351" spans="2:20" ht="15.75" thickBot="1" x14ac:dyDescent="0.3"/>
    <row r="352" spans="2:20" ht="42.6" customHeight="1" thickTop="1" thickBot="1" x14ac:dyDescent="0.3">
      <c r="B352" s="82" t="s">
        <v>197</v>
      </c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</row>
    <row r="353" ht="15.75" thickTop="1" x14ac:dyDescent="0.25"/>
  </sheetData>
  <mergeCells count="163">
    <mergeCell ref="N295:O295"/>
    <mergeCell ref="B311:T311"/>
    <mergeCell ref="B352:T352"/>
    <mergeCell ref="Q299:T299"/>
    <mergeCell ref="F298:H298"/>
    <mergeCell ref="T246:V246"/>
    <mergeCell ref="T251:V251"/>
    <mergeCell ref="F252:H252"/>
    <mergeCell ref="F253:H253"/>
    <mergeCell ref="F254:H254"/>
    <mergeCell ref="I251:K251"/>
    <mergeCell ref="I252:K252"/>
    <mergeCell ref="I253:K253"/>
    <mergeCell ref="I254:K254"/>
    <mergeCell ref="L252:M252"/>
    <mergeCell ref="L253:M253"/>
    <mergeCell ref="L254:M254"/>
    <mergeCell ref="N251:O251"/>
    <mergeCell ref="N252:O252"/>
    <mergeCell ref="N253:O253"/>
    <mergeCell ref="N254:O254"/>
    <mergeCell ref="R252:S252"/>
    <mergeCell ref="H239:J239"/>
    <mergeCell ref="K239:M239"/>
    <mergeCell ref="N239:P239"/>
    <mergeCell ref="Q239:S239"/>
    <mergeCell ref="P237:T237"/>
    <mergeCell ref="P258:T258"/>
    <mergeCell ref="B261:T261"/>
    <mergeCell ref="H258:O258"/>
    <mergeCell ref="C240:E240"/>
    <mergeCell ref="F240:H240"/>
    <mergeCell ref="C241:E241"/>
    <mergeCell ref="F241:H241"/>
    <mergeCell ref="F246:H246"/>
    <mergeCell ref="F251:H251"/>
    <mergeCell ref="H245:J245"/>
    <mergeCell ref="K245:M245"/>
    <mergeCell ref="N245:P245"/>
    <mergeCell ref="Q245:S245"/>
    <mergeCell ref="L251:M251"/>
    <mergeCell ref="R251:S251"/>
    <mergeCell ref="H232:J232"/>
    <mergeCell ref="K232:M232"/>
    <mergeCell ref="N232:P232"/>
    <mergeCell ref="Q232:S232"/>
    <mergeCell ref="H233:J233"/>
    <mergeCell ref="K233:M233"/>
    <mergeCell ref="N233:P233"/>
    <mergeCell ref="Q233:S233"/>
    <mergeCell ref="H237:O237"/>
    <mergeCell ref="H231:J231"/>
    <mergeCell ref="K231:M231"/>
    <mergeCell ref="N231:P231"/>
    <mergeCell ref="Q231:S231"/>
    <mergeCell ref="B203:T203"/>
    <mergeCell ref="H205:J205"/>
    <mergeCell ref="K205:M205"/>
    <mergeCell ref="N205:P205"/>
    <mergeCell ref="Q205:S205"/>
    <mergeCell ref="B213:T213"/>
    <mergeCell ref="H215:J215"/>
    <mergeCell ref="K215:M215"/>
    <mergeCell ref="N215:P215"/>
    <mergeCell ref="Q215:S215"/>
    <mergeCell ref="B229:T229"/>
    <mergeCell ref="B184:F184"/>
    <mergeCell ref="B185:F185"/>
    <mergeCell ref="B186:F186"/>
    <mergeCell ref="B140:T146"/>
    <mergeCell ref="B148:T149"/>
    <mergeCell ref="B151:T155"/>
    <mergeCell ref="B157:T162"/>
    <mergeCell ref="B166:T171"/>
    <mergeCell ref="B79:T79"/>
    <mergeCell ref="B115:T115"/>
    <mergeCell ref="B128:T128"/>
    <mergeCell ref="B132:T136"/>
    <mergeCell ref="B104:U105"/>
    <mergeCell ref="G121:H121"/>
    <mergeCell ref="B2:T2"/>
    <mergeCell ref="K83:T97"/>
    <mergeCell ref="G120:H120"/>
    <mergeCell ref="F122:H122"/>
    <mergeCell ref="M51:T51"/>
    <mergeCell ref="B4:T4"/>
    <mergeCell ref="H37:J37"/>
    <mergeCell ref="B51:L51"/>
    <mergeCell ref="N3:S3"/>
    <mergeCell ref="I6:S6"/>
    <mergeCell ref="I7:S7"/>
    <mergeCell ref="I8:S8"/>
    <mergeCell ref="B58:T58"/>
    <mergeCell ref="H62:I62"/>
    <mergeCell ref="M59:U77"/>
    <mergeCell ref="R253:S253"/>
    <mergeCell ref="R254:S254"/>
    <mergeCell ref="L246:M246"/>
    <mergeCell ref="N246:O246"/>
    <mergeCell ref="P246:Q246"/>
    <mergeCell ref="P251:Q251"/>
    <mergeCell ref="P252:Q252"/>
    <mergeCell ref="T252:V252"/>
    <mergeCell ref="T253:V253"/>
    <mergeCell ref="T254:V254"/>
    <mergeCell ref="B296:C296"/>
    <mergeCell ref="B295:C295"/>
    <mergeCell ref="D295:H295"/>
    <mergeCell ref="D296:H296"/>
    <mergeCell ref="H293:L293"/>
    <mergeCell ref="P253:Q253"/>
    <mergeCell ref="P254:Q254"/>
    <mergeCell ref="K295:M295"/>
    <mergeCell ref="B287:T287"/>
    <mergeCell ref="Q289:T289"/>
    <mergeCell ref="Q293:T293"/>
    <mergeCell ref="Q291:T291"/>
    <mergeCell ref="B293:G293"/>
    <mergeCell ref="Q271:T271"/>
    <mergeCell ref="B273:T273"/>
    <mergeCell ref="B276:T284"/>
    <mergeCell ref="B267:T267"/>
    <mergeCell ref="Q269:T269"/>
    <mergeCell ref="Q270:T270"/>
    <mergeCell ref="I295:J295"/>
    <mergeCell ref="I296:J296"/>
    <mergeCell ref="L255:M255"/>
    <mergeCell ref="L256:M256"/>
    <mergeCell ref="N255:O255"/>
    <mergeCell ref="D251:E251"/>
    <mergeCell ref="D252:E252"/>
    <mergeCell ref="D253:E253"/>
    <mergeCell ref="D254:E254"/>
    <mergeCell ref="D255:E255"/>
    <mergeCell ref="D256:E256"/>
    <mergeCell ref="F255:H255"/>
    <mergeCell ref="F256:H256"/>
    <mergeCell ref="I255:K255"/>
    <mergeCell ref="I256:K256"/>
    <mergeCell ref="P255:Q255"/>
    <mergeCell ref="R255:S255"/>
    <mergeCell ref="N256:O256"/>
    <mergeCell ref="P256:Q256"/>
    <mergeCell ref="R256:S256"/>
    <mergeCell ref="T255:V255"/>
    <mergeCell ref="T256:V256"/>
    <mergeCell ref="R246:S246"/>
    <mergeCell ref="D247:E247"/>
    <mergeCell ref="D248:E248"/>
    <mergeCell ref="F247:H247"/>
    <mergeCell ref="I247:K247"/>
    <mergeCell ref="L247:M247"/>
    <mergeCell ref="N247:O247"/>
    <mergeCell ref="P247:Q247"/>
    <mergeCell ref="R247:S247"/>
    <mergeCell ref="T247:V247"/>
    <mergeCell ref="F248:H248"/>
    <mergeCell ref="I248:K248"/>
    <mergeCell ref="L248:M248"/>
    <mergeCell ref="N248:O248"/>
    <mergeCell ref="P248:Q248"/>
    <mergeCell ref="R248:S248"/>
    <mergeCell ref="T248:V248"/>
  </mergeCells>
  <pageMargins left="0.59055118110236215" right="0.78740157480314965" top="0.59055118110236215" bottom="0.59055118110236215" header="0" footer="0"/>
  <pageSetup paperSize="9" scale="80" fitToHeight="0" orientation="portrait" r:id="rId1"/>
  <headerFooter>
    <oddHeader xml:space="preserve">&amp;C&amp;"Baskerville Old Face,Negrita"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B26E2-72CB-4CA6-A6D6-666E598937A2}">
  <dimension ref="A2:J19"/>
  <sheetViews>
    <sheetView zoomScale="80" zoomScaleNormal="80" workbookViewId="0">
      <selection activeCell="C22" sqref="C22"/>
    </sheetView>
  </sheetViews>
  <sheetFormatPr baseColWidth="10" defaultRowHeight="15.75" x14ac:dyDescent="0.25"/>
  <cols>
    <col min="1" max="1" width="13.42578125" style="43" bestFit="1" customWidth="1"/>
    <col min="2" max="2" width="18.7109375" style="43" bestFit="1" customWidth="1"/>
    <col min="3" max="3" width="17.85546875" style="43" bestFit="1" customWidth="1"/>
    <col min="4" max="4" width="4" style="43" bestFit="1" customWidth="1"/>
    <col min="5" max="5" width="13.5703125" style="43" bestFit="1" customWidth="1"/>
    <col min="6" max="6" width="16.5703125" style="43" bestFit="1" customWidth="1"/>
    <col min="7" max="7" width="11.42578125" style="43"/>
    <col min="8" max="8" width="13.5703125" style="43" bestFit="1" customWidth="1"/>
    <col min="9" max="9" width="15.7109375" style="43" bestFit="1" customWidth="1"/>
    <col min="10" max="10" width="12.42578125" style="43" bestFit="1" customWidth="1"/>
    <col min="11" max="16384" width="11.42578125" style="43"/>
  </cols>
  <sheetData>
    <row r="2" spans="1:10" x14ac:dyDescent="0.25">
      <c r="A2" s="43" t="s">
        <v>212</v>
      </c>
      <c r="B2" s="50">
        <v>45583</v>
      </c>
      <c r="G2" s="107" t="s">
        <v>203</v>
      </c>
    </row>
    <row r="3" spans="1:10" x14ac:dyDescent="0.25">
      <c r="C3" s="43" t="s">
        <v>199</v>
      </c>
      <c r="E3" s="44" t="s">
        <v>200</v>
      </c>
      <c r="G3" s="107"/>
      <c r="I3" s="43" t="s">
        <v>206</v>
      </c>
    </row>
    <row r="4" spans="1:10" x14ac:dyDescent="0.25">
      <c r="B4" s="51" t="s">
        <v>241</v>
      </c>
      <c r="C4" s="52">
        <v>1</v>
      </c>
      <c r="D4" s="43" t="s">
        <v>247</v>
      </c>
      <c r="E4" s="53">
        <v>100000</v>
      </c>
      <c r="F4" s="46">
        <f>E4*C4</f>
        <v>100000</v>
      </c>
      <c r="G4" s="64">
        <v>0.89700000000000002</v>
      </c>
      <c r="H4" s="46">
        <f>G4*E4</f>
        <v>89700</v>
      </c>
      <c r="I4" s="46">
        <f>G4*F4</f>
        <v>89700</v>
      </c>
    </row>
    <row r="5" spans="1:10" x14ac:dyDescent="0.25">
      <c r="B5" s="51" t="s">
        <v>242</v>
      </c>
      <c r="C5" s="52">
        <v>1</v>
      </c>
      <c r="D5" s="43" t="s">
        <v>201</v>
      </c>
      <c r="E5" s="53">
        <v>100000</v>
      </c>
      <c r="F5" s="46">
        <f t="shared" ref="F5:F9" si="0">E5*C5</f>
        <v>100000</v>
      </c>
      <c r="G5" s="64">
        <v>1</v>
      </c>
      <c r="H5" s="46">
        <f>G5*E5</f>
        <v>100000</v>
      </c>
      <c r="I5" s="46">
        <f>G5*F5</f>
        <v>100000</v>
      </c>
      <c r="J5" s="46"/>
    </row>
    <row r="6" spans="1:10" x14ac:dyDescent="0.25">
      <c r="B6" s="51" t="s">
        <v>243</v>
      </c>
      <c r="C6" s="52">
        <v>26.4</v>
      </c>
      <c r="D6" s="43" t="s">
        <v>207</v>
      </c>
      <c r="E6" s="53">
        <v>6067.8</v>
      </c>
      <c r="F6" s="46">
        <f t="shared" si="0"/>
        <v>160189.91999999998</v>
      </c>
      <c r="G6" s="64">
        <v>0.89700000000000002</v>
      </c>
      <c r="H6" s="46">
        <f t="shared" ref="H6" si="1">G6*E6</f>
        <v>5442.8166000000001</v>
      </c>
      <c r="I6" s="46">
        <f t="shared" ref="I6" si="2">G6*F6</f>
        <v>143690.35824</v>
      </c>
    </row>
    <row r="7" spans="1:10" x14ac:dyDescent="0.25">
      <c r="B7" s="51" t="s">
        <v>244</v>
      </c>
      <c r="C7" s="52">
        <v>4.0999999999999996</v>
      </c>
      <c r="D7" s="43" t="s">
        <v>202</v>
      </c>
      <c r="E7" s="53">
        <v>1800</v>
      </c>
      <c r="F7" s="46">
        <f t="shared" si="0"/>
        <v>7379.9999999999991</v>
      </c>
      <c r="G7" s="64">
        <v>1</v>
      </c>
      <c r="H7" s="46">
        <f>G7*E7</f>
        <v>1800</v>
      </c>
      <c r="I7" s="46">
        <f>G7*F7</f>
        <v>7379.9999999999991</v>
      </c>
    </row>
    <row r="8" spans="1:10" x14ac:dyDescent="0.25">
      <c r="B8" s="43" t="s">
        <v>245</v>
      </c>
      <c r="C8" s="45">
        <v>19.8</v>
      </c>
      <c r="E8" s="44">
        <v>23453.46</v>
      </c>
      <c r="F8" s="46">
        <f t="shared" si="0"/>
        <v>464378.50799999997</v>
      </c>
      <c r="G8" s="64">
        <v>0.89700000000000002</v>
      </c>
      <c r="H8" s="46">
        <f t="shared" ref="H8:H9" si="3">G8*E8</f>
        <v>21037.75362</v>
      </c>
      <c r="I8" s="46">
        <f t="shared" ref="I8:I9" si="4">G8*F8</f>
        <v>416547.52167599997</v>
      </c>
    </row>
    <row r="9" spans="1:10" x14ac:dyDescent="0.25">
      <c r="B9" s="43" t="s">
        <v>246</v>
      </c>
      <c r="C9" s="43">
        <v>9.8000000000000007</v>
      </c>
      <c r="E9" s="43">
        <v>1800</v>
      </c>
      <c r="F9" s="43">
        <f t="shared" si="0"/>
        <v>17640</v>
      </c>
      <c r="G9" s="64">
        <v>1</v>
      </c>
      <c r="H9" s="46">
        <f t="shared" si="3"/>
        <v>1800</v>
      </c>
      <c r="I9" s="46">
        <f t="shared" si="4"/>
        <v>17640</v>
      </c>
    </row>
    <row r="10" spans="1:10" x14ac:dyDescent="0.25">
      <c r="I10" s="48">
        <f>SUM(I4:I9)</f>
        <v>774957.87991599995</v>
      </c>
    </row>
    <row r="12" spans="1:10" ht="15.75" customHeight="1" x14ac:dyDescent="0.3">
      <c r="B12" s="1" t="s">
        <v>209</v>
      </c>
      <c r="C12" s="56">
        <v>43862</v>
      </c>
      <c r="D12" s="41"/>
      <c r="E12" s="41"/>
      <c r="F12" s="41"/>
      <c r="G12" s="1"/>
      <c r="H12" s="1"/>
      <c r="I12" s="1"/>
      <c r="J12" s="1"/>
    </row>
    <row r="13" spans="1:10" ht="20.25" x14ac:dyDescent="0.3">
      <c r="B13" s="1"/>
      <c r="C13" s="37"/>
      <c r="D13" s="1"/>
      <c r="E13" s="38"/>
      <c r="F13" s="1"/>
      <c r="G13" s="1"/>
      <c r="H13" s="1"/>
      <c r="I13" s="1"/>
      <c r="J13" s="1"/>
    </row>
    <row r="14" spans="1:10" x14ac:dyDescent="0.25">
      <c r="B14" s="22" t="s">
        <v>210</v>
      </c>
      <c r="C14" s="49">
        <f>C12</f>
        <v>43862</v>
      </c>
      <c r="E14" s="54">
        <v>106.447</v>
      </c>
      <c r="F14" s="22" t="s">
        <v>162</v>
      </c>
      <c r="G14" s="55">
        <f>E14/E15</f>
        <v>0.78223838918283362</v>
      </c>
    </row>
    <row r="15" spans="1:10" x14ac:dyDescent="0.25">
      <c r="B15" s="22" t="s">
        <v>211</v>
      </c>
      <c r="C15" s="49">
        <f>B2-30</f>
        <v>45553</v>
      </c>
      <c r="E15" s="54">
        <v>136.08000000000001</v>
      </c>
      <c r="F15" s="1"/>
      <c r="G15" s="1"/>
      <c r="J15" s="1"/>
    </row>
    <row r="16" spans="1:10" x14ac:dyDescent="0.25">
      <c r="B16" s="1"/>
      <c r="C16" s="1"/>
      <c r="D16" s="1"/>
      <c r="E16" s="1"/>
      <c r="F16" s="1"/>
      <c r="G16" s="1"/>
      <c r="H16" s="1"/>
      <c r="I16" s="1"/>
      <c r="J16" s="1"/>
    </row>
    <row r="17" spans="2:10" x14ac:dyDescent="0.25">
      <c r="B17" s="1"/>
      <c r="C17" s="1"/>
      <c r="D17" s="1"/>
      <c r="E17" s="1"/>
      <c r="F17" s="1"/>
      <c r="G17" s="1"/>
      <c r="H17" s="1"/>
      <c r="I17" s="1"/>
      <c r="J17" s="1"/>
    </row>
    <row r="18" spans="2:10" ht="18.75" x14ac:dyDescent="0.3">
      <c r="B18" s="1"/>
      <c r="C18" s="1"/>
      <c r="D18" s="1"/>
      <c r="E18" s="1"/>
      <c r="F18" s="108" t="s">
        <v>189</v>
      </c>
      <c r="G18" s="108"/>
      <c r="H18" s="108"/>
      <c r="I18" s="48">
        <f>I10*G14</f>
        <v>606201.80367003556</v>
      </c>
      <c r="J18" s="1"/>
    </row>
    <row r="19" spans="2:10" x14ac:dyDescent="0.25">
      <c r="B19" s="1"/>
      <c r="C19" s="1"/>
      <c r="D19" s="1"/>
      <c r="E19" s="1"/>
      <c r="F19" s="1"/>
      <c r="G19" s="1"/>
      <c r="H19" s="1"/>
      <c r="I19" s="1"/>
      <c r="J19" s="1"/>
    </row>
  </sheetData>
  <mergeCells count="2">
    <mergeCell ref="G2:G3"/>
    <mergeCell ref="F18:H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2D6A4-E2C3-42D5-9B9A-BEAC2D9E800E}">
  <dimension ref="B1:I24"/>
  <sheetViews>
    <sheetView zoomScale="80" zoomScaleNormal="80" workbookViewId="0">
      <selection activeCell="E16" sqref="E16"/>
    </sheetView>
  </sheetViews>
  <sheetFormatPr baseColWidth="10" defaultRowHeight="15.75" x14ac:dyDescent="0.25"/>
  <cols>
    <col min="1" max="2" width="17.85546875" style="43" bestFit="1" customWidth="1"/>
    <col min="3" max="3" width="18.7109375" style="43" bestFit="1" customWidth="1"/>
    <col min="4" max="4" width="17.85546875" style="43" bestFit="1" customWidth="1"/>
    <col min="5" max="5" width="10.7109375" style="43" bestFit="1" customWidth="1"/>
    <col min="6" max="6" width="15.28515625" style="43" bestFit="1" customWidth="1"/>
    <col min="7" max="7" width="10.140625" style="43" bestFit="1" customWidth="1"/>
    <col min="8" max="8" width="22.42578125" style="43" customWidth="1"/>
    <col min="9" max="16384" width="11.42578125" style="43"/>
  </cols>
  <sheetData>
    <row r="1" spans="2:9" x14ac:dyDescent="0.25">
      <c r="D1" s="43" t="s">
        <v>253</v>
      </c>
      <c r="E1" s="43" t="s">
        <v>199</v>
      </c>
      <c r="F1" s="43" t="s">
        <v>256</v>
      </c>
      <c r="G1" s="43" t="s">
        <v>257</v>
      </c>
    </row>
    <row r="2" spans="2:9" x14ac:dyDescent="0.25">
      <c r="B2" s="43" t="s">
        <v>252</v>
      </c>
      <c r="C2" s="110">
        <v>43374</v>
      </c>
      <c r="D2" s="111">
        <v>6000</v>
      </c>
      <c r="E2" s="45">
        <v>183.06</v>
      </c>
      <c r="F2" s="44">
        <f>D2*E2</f>
        <v>1098360</v>
      </c>
      <c r="G2" s="112">
        <v>100.917</v>
      </c>
    </row>
    <row r="3" spans="2:9" x14ac:dyDescent="0.25">
      <c r="B3" s="43" t="s">
        <v>254</v>
      </c>
      <c r="C3" s="110">
        <v>43862</v>
      </c>
      <c r="E3" s="45">
        <v>183.06</v>
      </c>
      <c r="F3" s="44"/>
      <c r="G3" s="112">
        <v>106.447</v>
      </c>
    </row>
    <row r="4" spans="2:9" x14ac:dyDescent="0.25">
      <c r="B4" s="43" t="s">
        <v>255</v>
      </c>
      <c r="C4" s="110">
        <v>45585</v>
      </c>
      <c r="D4" s="111">
        <f>F4/E4</f>
        <v>25674.642193816235</v>
      </c>
      <c r="E4" s="45">
        <v>183.06</v>
      </c>
      <c r="F4" s="44">
        <v>4700000</v>
      </c>
      <c r="G4" s="112">
        <v>136.08000000000001</v>
      </c>
    </row>
    <row r="7" spans="2:9" ht="20.25" x14ac:dyDescent="0.3">
      <c r="G7" s="38"/>
      <c r="H7" s="1"/>
      <c r="I7" s="1"/>
    </row>
    <row r="8" spans="2:9" x14ac:dyDescent="0.25">
      <c r="B8" s="81" t="s">
        <v>211</v>
      </c>
      <c r="C8" s="81"/>
      <c r="D8" s="49">
        <f>C2-30</f>
        <v>43344</v>
      </c>
      <c r="F8" s="115">
        <f>G4</f>
        <v>136.08000000000001</v>
      </c>
      <c r="G8" s="115"/>
    </row>
    <row r="9" spans="2:9" x14ac:dyDescent="0.25">
      <c r="B9" s="81" t="s">
        <v>259</v>
      </c>
      <c r="C9" s="81"/>
      <c r="D9" s="49">
        <f>C2-30</f>
        <v>43344</v>
      </c>
      <c r="F9" s="115">
        <f>G2</f>
        <v>100.917</v>
      </c>
      <c r="G9" s="115"/>
      <c r="I9" s="1"/>
    </row>
    <row r="10" spans="2:9" ht="15.75" customHeight="1" x14ac:dyDescent="0.25">
      <c r="B10" s="113" t="s">
        <v>258</v>
      </c>
      <c r="C10" s="113"/>
      <c r="D10" s="1"/>
      <c r="E10" s="1"/>
      <c r="F10" s="116">
        <f>F8/F9</f>
        <v>1.3484348524034604</v>
      </c>
      <c r="G10" s="1"/>
      <c r="H10" s="1"/>
      <c r="I10" s="1"/>
    </row>
    <row r="11" spans="2:9" x14ac:dyDescent="0.25">
      <c r="C11" s="114"/>
      <c r="D11" s="1"/>
      <c r="E11" s="1"/>
      <c r="F11" s="1"/>
      <c r="G11" s="1"/>
      <c r="H11" s="1"/>
      <c r="I11" s="1"/>
    </row>
    <row r="12" spans="2:9" ht="18.75" x14ac:dyDescent="0.3">
      <c r="C12" s="117"/>
      <c r="D12" s="117"/>
      <c r="E12" s="48"/>
      <c r="I12"/>
    </row>
    <row r="13" spans="2:9" x14ac:dyDescent="0.25">
      <c r="B13" s="120" t="s">
        <v>265</v>
      </c>
      <c r="C13" s="120"/>
      <c r="D13" s="120"/>
      <c r="E13" s="1"/>
      <c r="F13" s="120" t="s">
        <v>263</v>
      </c>
      <c r="G13" s="120"/>
      <c r="H13" s="120"/>
      <c r="I13" s="1"/>
    </row>
    <row r="14" spans="2:9" x14ac:dyDescent="0.25">
      <c r="B14" s="121" t="s">
        <v>260</v>
      </c>
      <c r="C14" s="121"/>
      <c r="D14" s="44">
        <f>F2*F10</f>
        <v>1481066.9044858648</v>
      </c>
      <c r="F14" s="121" t="s">
        <v>262</v>
      </c>
      <c r="G14" s="121"/>
      <c r="H14" s="44">
        <f>F2</f>
        <v>1098360</v>
      </c>
    </row>
    <row r="15" spans="2:9" x14ac:dyDescent="0.25">
      <c r="B15" s="121" t="s">
        <v>189</v>
      </c>
      <c r="C15" s="121"/>
      <c r="D15" s="46">
        <f>Avaluo!M51</f>
        <v>5672761.07941081</v>
      </c>
      <c r="F15" s="121" t="s">
        <v>260</v>
      </c>
      <c r="G15" s="121"/>
      <c r="H15" s="44">
        <f>H14*F10</f>
        <v>1481066.9044858648</v>
      </c>
      <c r="I15"/>
    </row>
    <row r="16" spans="2:9" x14ac:dyDescent="0.25">
      <c r="B16" s="121" t="s">
        <v>261</v>
      </c>
      <c r="C16" s="121"/>
      <c r="D16" s="46">
        <f>D15*0.8</f>
        <v>4538208.8635286484</v>
      </c>
      <c r="F16" s="121" t="s">
        <v>250</v>
      </c>
      <c r="G16" s="121"/>
      <c r="H16" s="44">
        <f>F4</f>
        <v>4700000</v>
      </c>
      <c r="I16"/>
    </row>
    <row r="17" spans="2:9" x14ac:dyDescent="0.25">
      <c r="B17" s="121" t="s">
        <v>249</v>
      </c>
      <c r="C17" s="121"/>
      <c r="D17" s="109">
        <f>D16+D14</f>
        <v>6019275.768014513</v>
      </c>
      <c r="E17"/>
      <c r="F17" s="121" t="s">
        <v>251</v>
      </c>
      <c r="G17" s="121"/>
      <c r="H17" s="44">
        <f>H16-H15</f>
        <v>3218933.0955141354</v>
      </c>
      <c r="I17"/>
    </row>
    <row r="18" spans="2:9" ht="15.75" customHeight="1" x14ac:dyDescent="0.25">
      <c r="B18" s="121" t="s">
        <v>250</v>
      </c>
      <c r="C18" s="121"/>
      <c r="D18" s="44">
        <f>F4</f>
        <v>4700000</v>
      </c>
      <c r="E18"/>
      <c r="F18" s="118" t="s">
        <v>264</v>
      </c>
      <c r="G18" s="119">
        <v>0.3</v>
      </c>
      <c r="H18" s="53">
        <f>H17*G18</f>
        <v>965679.92865424056</v>
      </c>
      <c r="I18"/>
    </row>
    <row r="19" spans="2:9" x14ac:dyDescent="0.25">
      <c r="B19" s="121" t="s">
        <v>251</v>
      </c>
      <c r="C19" s="121"/>
      <c r="D19" s="44">
        <f>D18-D17</f>
        <v>-1319275.768014513</v>
      </c>
      <c r="E19"/>
      <c r="I19"/>
    </row>
    <row r="20" spans="2:9" x14ac:dyDescent="0.25">
      <c r="B20" s="118" t="s">
        <v>264</v>
      </c>
      <c r="C20" s="119">
        <v>0.3</v>
      </c>
      <c r="D20" s="53">
        <f>D19*C20</f>
        <v>-395782.73040435388</v>
      </c>
      <c r="E20"/>
    </row>
    <row r="21" spans="2:9" x14ac:dyDescent="0.25">
      <c r="B21" s="122" t="s">
        <v>266</v>
      </c>
      <c r="C21" s="122"/>
      <c r="D21" s="122"/>
      <c r="E21"/>
    </row>
    <row r="22" spans="2:9" x14ac:dyDescent="0.25">
      <c r="C22"/>
      <c r="D22"/>
      <c r="E22"/>
    </row>
    <row r="23" spans="2:9" x14ac:dyDescent="0.25">
      <c r="E23"/>
    </row>
    <row r="24" spans="2:9" x14ac:dyDescent="0.25">
      <c r="E24"/>
    </row>
  </sheetData>
  <mergeCells count="16">
    <mergeCell ref="B18:C18"/>
    <mergeCell ref="B19:C19"/>
    <mergeCell ref="F14:G14"/>
    <mergeCell ref="F15:G15"/>
    <mergeCell ref="F16:G16"/>
    <mergeCell ref="F17:G17"/>
    <mergeCell ref="B10:C10"/>
    <mergeCell ref="B8:C8"/>
    <mergeCell ref="B9:C9"/>
    <mergeCell ref="B14:C14"/>
    <mergeCell ref="B15:C15"/>
    <mergeCell ref="B16:C16"/>
    <mergeCell ref="B17:C17"/>
    <mergeCell ref="F13:H13"/>
    <mergeCell ref="B13:D13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Avaluo</vt:lpstr>
      <vt:lpstr>Mejoras</vt:lpstr>
      <vt:lpstr>ISR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ADRIAN SAUCEDO MARES</dc:creator>
  <cp:lastModifiedBy>JORGE ADRIAN SAUCEDO MARES</cp:lastModifiedBy>
  <cp:lastPrinted>2024-10-19T02:30:20Z</cp:lastPrinted>
  <dcterms:created xsi:type="dcterms:W3CDTF">2024-10-19T01:59:10Z</dcterms:created>
  <dcterms:modified xsi:type="dcterms:W3CDTF">2024-10-26T06:12:28Z</dcterms:modified>
</cp:coreProperties>
</file>