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FER FER\costos fer\"/>
    </mc:Choice>
  </mc:AlternateContent>
  <bookViews>
    <workbookView xWindow="-108" yWindow="-108" windowWidth="23256" windowHeight="13896" activeTab="1"/>
  </bookViews>
  <sheets>
    <sheet name="AVALUO" sheetId="1" r:id="rId1"/>
    <sheet name="ISR"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B16" i="2"/>
  <c r="A16" i="2"/>
  <c r="G9" i="2"/>
  <c r="F9" i="2"/>
  <c r="D9" i="2"/>
  <c r="D4" i="2"/>
  <c r="C9" i="2"/>
  <c r="J248" i="1" l="1"/>
  <c r="E248" i="1"/>
  <c r="E241" i="1"/>
  <c r="J249" i="1"/>
  <c r="E249" i="1"/>
  <c r="E247" i="1"/>
  <c r="J247" i="1"/>
  <c r="J244" i="1"/>
  <c r="J246" i="1"/>
  <c r="E246" i="1"/>
  <c r="E245" i="1"/>
  <c r="J245" i="1" s="1"/>
  <c r="E244" i="1"/>
  <c r="E242" i="1"/>
  <c r="J242" i="1" s="1"/>
  <c r="I238" i="1"/>
  <c r="J236" i="1"/>
  <c r="E243" i="1" s="1"/>
  <c r="J243" i="1" s="1"/>
  <c r="I237" i="1" l="1"/>
  <c r="J241" i="1" s="1"/>
  <c r="I250" i="1" s="1"/>
  <c r="F290" i="1" l="1"/>
  <c r="I286" i="1" l="1"/>
  <c r="I293" i="1" s="1"/>
  <c r="G47" i="1" s="1"/>
</calcChain>
</file>

<file path=xl/sharedStrings.xml><?xml version="1.0" encoding="utf-8"?>
<sst xmlns="http://schemas.openxmlformats.org/spreadsheetml/2006/main" count="273" uniqueCount="236">
  <si>
    <t>AVALUO DE MEJORAS</t>
  </si>
  <si>
    <t>I.</t>
  </si>
  <si>
    <t>INMUEBLE QUE SE AVALUA</t>
  </si>
  <si>
    <t>SANTA CRUZ DE LA PRESA, VILLAS DEL ALBA, AGUASCALIENTES, AGS.</t>
  </si>
  <si>
    <t>PROPIETARIO</t>
  </si>
  <si>
    <t>VALUADOR</t>
  </si>
  <si>
    <t>No. SOCIO COLEGIO DE VALUADORES</t>
  </si>
  <si>
    <t>SAC-XXXXXXXXX</t>
  </si>
  <si>
    <t>ESPECIALIDAD</t>
  </si>
  <si>
    <t>INMUEBLES</t>
  </si>
  <si>
    <t>FECHA DE AVALUO</t>
  </si>
  <si>
    <t>UBICACIÓN DE AVALUO</t>
  </si>
  <si>
    <t>LOTE</t>
  </si>
  <si>
    <t>L-5</t>
  </si>
  <si>
    <t>MANZANA</t>
  </si>
  <si>
    <t>M-4</t>
  </si>
  <si>
    <t>REGIMEN DE PROPIEDAD</t>
  </si>
  <si>
    <t>PRIVADA</t>
  </si>
  <si>
    <t>OBJETO DE AVALUO</t>
  </si>
  <si>
    <t>ESTIMAR VALOR COMERCIAL DE LAS MEJORAS</t>
  </si>
  <si>
    <t>PROPOSITO DE AVALUO</t>
  </si>
  <si>
    <t>CALCILO DE I.S.R.</t>
  </si>
  <si>
    <t>CUENTA CATASTRAL</t>
  </si>
  <si>
    <t>XX-XXXX-XX-XXXX-XXX-XXX</t>
  </si>
  <si>
    <t>CUENTA PREDIAL</t>
  </si>
  <si>
    <t xml:space="preserve"> UXXXXXX</t>
  </si>
  <si>
    <t>FOLIO REAL</t>
  </si>
  <si>
    <t xml:space="preserve">NO EXISTE </t>
  </si>
  <si>
    <t>ESCRITURA</t>
  </si>
  <si>
    <t>32721 (TREINTA Y DOS MIL SETECIENTOS VEINTIUNO)</t>
  </si>
  <si>
    <t>$</t>
  </si>
  <si>
    <t xml:space="preserve">VALOR REFERIDO A </t>
  </si>
  <si>
    <t>PESOS</t>
  </si>
  <si>
    <t>II.</t>
  </si>
  <si>
    <t xml:space="preserve">       CARACTERISTICAS URBANAS</t>
  </si>
  <si>
    <t>CLASIFICACION DE ZONA</t>
  </si>
  <si>
    <t>TIPOS DE CONSTRUCCION</t>
  </si>
  <si>
    <t>INDICES DE SATURACION</t>
  </si>
  <si>
    <t>POBLACION</t>
  </si>
  <si>
    <t>BAJA</t>
  </si>
  <si>
    <t>CONTAMINACION AMBIENTAL</t>
  </si>
  <si>
    <t>USO DE SUELO</t>
  </si>
  <si>
    <t>VÍAS DE ACCESO IMPORTANCIA</t>
  </si>
  <si>
    <t>SERVICIOS</t>
  </si>
  <si>
    <t>*</t>
  </si>
  <si>
    <t>AGUA</t>
  </si>
  <si>
    <t>GAS NATURAL</t>
  </si>
  <si>
    <t>R</t>
  </si>
  <si>
    <t>LUZ</t>
  </si>
  <si>
    <t>TV POR CABLE</t>
  </si>
  <si>
    <t>DRENAJE</t>
  </si>
  <si>
    <t>INTERNET</t>
  </si>
  <si>
    <t>TELEFONO</t>
  </si>
  <si>
    <t>VIGILANCIA</t>
  </si>
  <si>
    <t>PARQUES</t>
  </si>
  <si>
    <t>ABASTO</t>
  </si>
  <si>
    <t>ESCUELAS</t>
  </si>
  <si>
    <t>OFICINAS</t>
  </si>
  <si>
    <t>HOSPITAL</t>
  </si>
  <si>
    <t>PAVIMENTOS</t>
  </si>
  <si>
    <t>GUARNICIONES</t>
  </si>
  <si>
    <t>BANQUETAS</t>
  </si>
  <si>
    <t>III.</t>
  </si>
  <si>
    <t>TERRENO</t>
  </si>
  <si>
    <t xml:space="preserve">TRAMOS DE CALLES </t>
  </si>
  <si>
    <t>NORTE:</t>
  </si>
  <si>
    <t>TRANSVERSALES,</t>
  </si>
  <si>
    <t>SUR:</t>
  </si>
  <si>
    <t>LIMÍTROFES Y</t>
  </si>
  <si>
    <t>ESTE:</t>
  </si>
  <si>
    <t>ORIENTACION</t>
  </si>
  <si>
    <t>OESTE:</t>
  </si>
  <si>
    <t>MEDIDAS Y COLINDANCIAS</t>
  </si>
  <si>
    <t>TOPOGRAFIA Y CONFIG.</t>
  </si>
  <si>
    <t>CARACT. PANORAMICAS</t>
  </si>
  <si>
    <t>SERVIDUMBRE Y RESTRICC.</t>
  </si>
  <si>
    <t>FALLAS</t>
  </si>
  <si>
    <t xml:space="preserve">NO SE APRECIAN FALLAS CERCANAS SEGÚN EL SISTEMA DE </t>
  </si>
  <si>
    <t>INFORMACION DE FALLAS GEOLOGICAS Y GRIETAS (Sifagg)</t>
  </si>
  <si>
    <t>GEORREFERENCIA</t>
  </si>
  <si>
    <t>IV.</t>
  </si>
  <si>
    <t>DESCRIPCION GENERAL DEL INMUEBLE</t>
  </si>
  <si>
    <t>SUPERFICIES</t>
  </si>
  <si>
    <t>USO ACTUAL:</t>
  </si>
  <si>
    <t>NO APLICA</t>
  </si>
  <si>
    <t>CONSTRUCCION</t>
  </si>
  <si>
    <t>ESPACIOS CONSTRUIDOS:</t>
  </si>
  <si>
    <t>TIPO</t>
  </si>
  <si>
    <t>NUMERO DE NIVELES:</t>
  </si>
  <si>
    <t>AREAS CONSTRUIDAS</t>
  </si>
  <si>
    <t>EDAD APROXIMADA:</t>
  </si>
  <si>
    <t>VIDA UTIL REMANENTE:</t>
  </si>
  <si>
    <t>SUP. DE TERRENO</t>
  </si>
  <si>
    <t>ESTADO DE CONSERVACION:</t>
  </si>
  <si>
    <t>CALIDAD DEL PROYECTO:</t>
  </si>
  <si>
    <t>UNIDADES RENTABLES:</t>
  </si>
  <si>
    <t>V.</t>
  </si>
  <si>
    <t>CONSIDERACIONES PREVIAS AL AVALÚO</t>
  </si>
  <si>
    <t>AMPLIACION DE LA DESCRIPCION DEL INMUEBLE:</t>
  </si>
  <si>
    <t>COMENTARIOS GENERALES, SUPUESTOS, EXCLUSIONES Y CONDICIONES LIMITADAS AL AVALUO</t>
  </si>
  <si>
    <t>El presente análisis presupone que noexiste una restricción legal en cuanto a la posesión del bien y al</t>
  </si>
  <si>
    <t xml:space="preserve">uso lícito del mismo. Los valores de la calle y de mercado se estiman con base en la homologación de los </t>
  </si>
  <si>
    <t>comparables obtenidos en la investigación del mercado inmobiliario de la zona de ubicación del inmueble</t>
  </si>
  <si>
    <t>y zonas de características similares. La homologación considera las condiciones del inmueble que se analiza.</t>
  </si>
  <si>
    <t>FACTORES DE HOMOLOGACION EMPLEADOS</t>
  </si>
  <si>
    <t>sup</t>
  </si>
  <si>
    <t xml:space="preserve">Superficie construída / terreno                                   </t>
  </si>
  <si>
    <t>csp</t>
  </si>
  <si>
    <t>Calidad de los serv. Públicos (0-10)</t>
  </si>
  <si>
    <t>neg</t>
  </si>
  <si>
    <t xml:space="preserve">Factor de negoaciación                                                         </t>
  </si>
  <si>
    <t>ec</t>
  </si>
  <si>
    <t>Estado de conservación</t>
  </si>
  <si>
    <t>fub</t>
  </si>
  <si>
    <t xml:space="preserve">Factor de ubicación dentro de la colonia                                    </t>
  </si>
  <si>
    <t>proy</t>
  </si>
  <si>
    <t>Calidad del proyecto</t>
  </si>
  <si>
    <t>Vl.</t>
  </si>
  <si>
    <t>INVESTIGACIÓN DE MERCADO</t>
  </si>
  <si>
    <t>TERRENOS EN VENTA</t>
  </si>
  <si>
    <t>VlI.</t>
  </si>
  <si>
    <t>APLICACIÓN DEL ENFOQUE COMPARATIVO DE MERCADO</t>
  </si>
  <si>
    <t>Vum$</t>
  </si>
  <si>
    <t>top</t>
  </si>
  <si>
    <t>for</t>
  </si>
  <si>
    <t>tfr</t>
  </si>
  <si>
    <t>fesq</t>
  </si>
  <si>
    <t>FACT. DE HOMOLOGACION</t>
  </si>
  <si>
    <t>VALOR UNITARIO DEL</t>
  </si>
  <si>
    <t>TERRENO HOMOLOGADO</t>
  </si>
  <si>
    <t>SUPERFICIE</t>
  </si>
  <si>
    <t>PRECIO DE MERCADO PONDERADO</t>
  </si>
  <si>
    <t>$/M2</t>
  </si>
  <si>
    <t>INDIVISO</t>
  </si>
  <si>
    <t xml:space="preserve">VALOR DEL TERRENO </t>
  </si>
  <si>
    <t>VlII.</t>
  </si>
  <si>
    <t>APLICACIÓN DEL ENFOQUE DE COSTOS (VALOR FISICO O DIRECTO)</t>
  </si>
  <si>
    <t>FRACCION</t>
  </si>
  <si>
    <t>AREA (M2)</t>
  </si>
  <si>
    <t>FACTOR</t>
  </si>
  <si>
    <t>VALOR U.</t>
  </si>
  <si>
    <t>TOTAL</t>
  </si>
  <si>
    <t>UNICA</t>
  </si>
  <si>
    <t>VALOR DEL TERRENO</t>
  </si>
  <si>
    <t>VALOR UNIT.</t>
  </si>
  <si>
    <t>vrn</t>
  </si>
  <si>
    <t>edad</t>
  </si>
  <si>
    <t>vut</t>
  </si>
  <si>
    <t>fec</t>
  </si>
  <si>
    <t>vnr</t>
  </si>
  <si>
    <t>MEJORAS</t>
  </si>
  <si>
    <t>VALOR DE REPOSICION NUEVO</t>
  </si>
  <si>
    <t>IX.</t>
  </si>
  <si>
    <t>APLICACIÓN DEL ENFOQUE DE INGRESOS (VALOR DE CAPITALIZACION DE RENTAS)</t>
  </si>
  <si>
    <t>RESULTADO DE LA APLICACIÓN DEL ENFOQUE DE INGRESOS</t>
  </si>
  <si>
    <t xml:space="preserve">VALOR DE CAPITALIZACION </t>
  </si>
  <si>
    <t>X.</t>
  </si>
  <si>
    <t>RESUMEN DE VALORES</t>
  </si>
  <si>
    <t>ENFOQUE COMPARATIVO DE MERCADO (VALOR COMPARATIVO DE MERCADO)</t>
  </si>
  <si>
    <t>ENFOQUE DE COSTOS (VALOR FISICO O DIRECTO, NETO DE REPOSICION)</t>
  </si>
  <si>
    <t>ENFOQUE DE INGRESOS (VALOR DE CAPITALIZACION DE RENTAS)</t>
  </si>
  <si>
    <t>XI.</t>
  </si>
  <si>
    <t>CONSIDERACIONES PREVIAS A LA CONCLUSION</t>
  </si>
  <si>
    <t>XII.</t>
  </si>
  <si>
    <t>CONCLUSION</t>
  </si>
  <si>
    <t>VALORES ACTUALES</t>
  </si>
  <si>
    <t>VALOR ACTUAL DE LAS MEJORAS</t>
  </si>
  <si>
    <t>VALOR REFERIDOS A MARZO DEL 2023</t>
  </si>
  <si>
    <t>INPC SEPTIEMBRE 2024</t>
  </si>
  <si>
    <t>VALOR REFERIDO DE LAS MEJORAS</t>
  </si>
  <si>
    <t>NOMBRE:</t>
  </si>
  <si>
    <t>N° DE REGISTRO COLEGIO DE VALUADORES DEL ESTADO DE AGS.</t>
  </si>
  <si>
    <t>ESPECIALIDAD: INMUEBLES</t>
  </si>
  <si>
    <t>CEDULA ESPECIALIDAD EN V</t>
  </si>
  <si>
    <t>CEDULA MAESTRIA EN VALUACION</t>
  </si>
  <si>
    <t>XIII.</t>
  </si>
  <si>
    <t>CROQUIS</t>
  </si>
  <si>
    <t>XIV.</t>
  </si>
  <si>
    <t>REPORTE FOTOGRAFICO</t>
  </si>
  <si>
    <t xml:space="preserve">JUANITO GOMEZ FRIAS </t>
  </si>
  <si>
    <t xml:space="preserve">ING.FERNANDA JANET ZULOAGA </t>
  </si>
  <si>
    <t>Avenida Eugenio Garza Sada 10, 20326 Aguascalientes, Aguascalientes </t>
  </si>
  <si>
    <t xml:space="preserve">RESIEDENCIAL </t>
  </si>
  <si>
    <t>CASA</t>
  </si>
  <si>
    <t>HABITACIONAL RESIDNECIAL</t>
  </si>
  <si>
    <t xml:space="preserve">AV AGUASCALINTES </t>
  </si>
  <si>
    <t xml:space="preserve">NORESTE </t>
  </si>
  <si>
    <t>PREDIO 10</t>
  </si>
  <si>
    <t>PREDIO 12</t>
  </si>
  <si>
    <t>CIRCUITO PRIETO</t>
  </si>
  <si>
    <t>AREA COMUN</t>
  </si>
  <si>
    <t>SURESTE</t>
  </si>
  <si>
    <t>SUROESTE</t>
  </si>
  <si>
    <t>NOROESTE</t>
  </si>
  <si>
    <t xml:space="preserve">NORMAL </t>
  </si>
  <si>
    <t>LAS PROPIAS DEL REGIMEN EL CONDOMINIO</t>
  </si>
  <si>
    <t>21°54´5.336"N 102°22´59.036W</t>
  </si>
  <si>
    <t>X=776260</t>
  </si>
  <si>
    <t>Y=2424261</t>
  </si>
  <si>
    <t xml:space="preserve">EXCELENTE </t>
  </si>
  <si>
    <t xml:space="preserve">MUY BUENA </t>
  </si>
  <si>
    <t>CASA DESHABITADA</t>
  </si>
  <si>
    <t>HABITACIONAL</t>
  </si>
  <si>
    <t>RESIDENCIAL</t>
  </si>
  <si>
    <t>CASA HABITACIONAL RESIDENCIAL UBICADA EN CAVALIA CON TODOS LOS SERVICIOS BÁSICOS,EL SOLICTANTE MANIFESTO QUE SE ADQUIRIOO EL TERRENO  BALDIO ,EN EL CUAL FUE CONSTRUID ESTA CASA DE 197.25 m2 EN FEBREO DEL 2020 FUE EL TERMINO DE OBR.</t>
  </si>
  <si>
    <t>SISMICIDAD</t>
  </si>
  <si>
    <t>ECONOMIA ESCALA</t>
  </si>
  <si>
    <t xml:space="preserve">INTERCIUDAD </t>
  </si>
  <si>
    <t xml:space="preserve">RESULTANTE </t>
  </si>
  <si>
    <t>FACTORES</t>
  </si>
  <si>
    <t>VRN</t>
  </si>
  <si>
    <t>VRN AGS</t>
  </si>
  <si>
    <t>CD-AGS</t>
  </si>
  <si>
    <t xml:space="preserve">CONSTRUCCIONES </t>
  </si>
  <si>
    <t>TERRAZA</t>
  </si>
  <si>
    <t>COCHERA</t>
  </si>
  <si>
    <t xml:space="preserve">AREA DE LAVADO </t>
  </si>
  <si>
    <t>RESULTANTE E Y S</t>
  </si>
  <si>
    <t>ROOF GARDEN TECHADO</t>
  </si>
  <si>
    <t xml:space="preserve">ROOF GARDEN SIN TECCHAR </t>
  </si>
  <si>
    <t>BARDAS</t>
  </si>
  <si>
    <t>COCINA INTEGRA</t>
  </si>
  <si>
    <t>INPC FEBRERO 2020</t>
  </si>
  <si>
    <t>CISTTERNA</t>
  </si>
  <si>
    <t>INPC SEPT 2018</t>
  </si>
  <si>
    <t>INPC SEPT 2024</t>
  </si>
  <si>
    <t xml:space="preserve">TERRENO  </t>
  </si>
  <si>
    <t>VFALOR ACTUAL</t>
  </si>
  <si>
    <t xml:space="preserve">PRECIO VENTA </t>
  </si>
  <si>
    <t xml:space="preserve">DIFERENCIA </t>
  </si>
  <si>
    <t>ISR</t>
  </si>
  <si>
    <t xml:space="preserve">CON AVALUO DE MEJORAS </t>
  </si>
  <si>
    <t>CONST Y MEJORAS AL 80%</t>
  </si>
  <si>
    <t xml:space="preserve">TERRENO + CONTRUCCIO </t>
  </si>
  <si>
    <t>DIFERENCIA</t>
  </si>
  <si>
    <t>ISR A PAGAR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</si>
</sst>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0.000"/>
    <numFmt numFmtId="165" formatCode="0.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b/>
      <sz val="18"/>
      <color theme="1"/>
      <name val="Calibri"/>
      <family val="2"/>
      <scheme val="minor"/>
    </font>
    <font>
      <sz val="11"/>
      <color theme="1"/>
      <name val="Wingdings 2"/>
      <family val="1"/>
      <charset val="2"/>
    </font>
    <font>
      <sz val="10"/>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8"/>
      <color theme="1"/>
      <name val="Calibri"/>
      <family val="2"/>
      <scheme val="minor"/>
    </font>
    <font>
      <sz val="22"/>
      <color theme="0"/>
      <name val="Algerian"/>
      <family val="5"/>
    </font>
    <font>
      <u/>
      <sz val="11"/>
      <color theme="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7030A0"/>
        <bgColor indexed="64"/>
      </patternFill>
    </fill>
  </fills>
  <borders count="13">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80">
    <xf numFmtId="0" fontId="0" fillId="0" borderId="0" xfId="0"/>
    <xf numFmtId="0" fontId="0" fillId="0" borderId="1" xfId="0" applyBorder="1"/>
    <xf numFmtId="14" fontId="0" fillId="0" borderId="0" xfId="0" applyNumberFormat="1"/>
    <xf numFmtId="0" fontId="2" fillId="0" borderId="0" xfId="0" applyFont="1" applyAlignment="1">
      <alignment horizontal="right"/>
    </xf>
    <xf numFmtId="0" fontId="2"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7" fillId="0" borderId="0" xfId="0" applyFont="1" applyAlignment="1">
      <alignment horizontal="right"/>
    </xf>
    <xf numFmtId="9" fontId="10" fillId="0" borderId="0" xfId="0" applyNumberFormat="1" applyFont="1" applyAlignment="1">
      <alignment horizontal="left"/>
    </xf>
    <xf numFmtId="0" fontId="11" fillId="0" borderId="0" xfId="0" applyFont="1"/>
    <xf numFmtId="0" fontId="9" fillId="0" borderId="0" xfId="0" applyFont="1" applyAlignment="1">
      <alignment horizontal="left"/>
    </xf>
    <xf numFmtId="0" fontId="8" fillId="0" borderId="0" xfId="0" applyFont="1" applyAlignment="1">
      <alignment horizontal="right"/>
    </xf>
    <xf numFmtId="0" fontId="12" fillId="0" borderId="0" xfId="0" applyFont="1" applyAlignment="1">
      <alignment horizontal="right"/>
    </xf>
    <xf numFmtId="0" fontId="2" fillId="0" borderId="1" xfId="0" applyFont="1" applyBorder="1"/>
    <xf numFmtId="0" fontId="0" fillId="0" borderId="12" xfId="0" applyBorder="1"/>
    <xf numFmtId="9" fontId="0" fillId="0" borderId="0" xfId="2" applyFont="1"/>
    <xf numFmtId="2" fontId="9" fillId="0" borderId="0" xfId="0" applyNumberFormat="1" applyFont="1"/>
    <xf numFmtId="0" fontId="14" fillId="0" borderId="0" xfId="0" applyFont="1"/>
    <xf numFmtId="0" fontId="11" fillId="0" borderId="0" xfId="0" applyFont="1" applyAlignment="1">
      <alignment horizontal="center"/>
    </xf>
    <xf numFmtId="0" fontId="10" fillId="0" borderId="0" xfId="0" applyFont="1" applyAlignment="1">
      <alignment horizontal="right"/>
    </xf>
    <xf numFmtId="0" fontId="0" fillId="2" borderId="0" xfId="0" applyFill="1"/>
    <xf numFmtId="2" fontId="10" fillId="2" borderId="0" xfId="0" applyNumberFormat="1" applyFont="1" applyFill="1" applyAlignment="1">
      <alignment horizontal="center"/>
    </xf>
    <xf numFmtId="44" fontId="10" fillId="2" borderId="0" xfId="1" applyFont="1" applyFill="1"/>
    <xf numFmtId="44" fontId="10" fillId="2" borderId="0" xfId="1" applyFont="1" applyFill="1" applyAlignment="1">
      <alignment horizontal="center"/>
    </xf>
    <xf numFmtId="0" fontId="9" fillId="2" borderId="0" xfId="0" applyFont="1" applyFill="1"/>
    <xf numFmtId="165" fontId="0" fillId="0" borderId="0" xfId="0" applyNumberFormat="1"/>
    <xf numFmtId="44" fontId="10" fillId="0" borderId="0" xfId="1" applyFont="1" applyAlignment="1">
      <alignment horizontal="center"/>
    </xf>
    <xf numFmtId="0" fontId="0" fillId="0" borderId="0" xfId="0" applyAlignment="1">
      <alignment horizontal="center"/>
    </xf>
    <xf numFmtId="0" fontId="10" fillId="0" borderId="0" xfId="0" applyFont="1" applyAlignment="1">
      <alignment horizontal="center"/>
    </xf>
    <xf numFmtId="0" fontId="10" fillId="3" borderId="0" xfId="0" applyFont="1" applyFill="1"/>
    <xf numFmtId="0" fontId="0" fillId="0" borderId="0" xfId="0" applyAlignment="1">
      <alignment horizontal="center"/>
    </xf>
    <xf numFmtId="0" fontId="10" fillId="0" borderId="0" xfId="0" applyFont="1" applyAlignment="1">
      <alignment horizontal="center"/>
    </xf>
    <xf numFmtId="0" fontId="1" fillId="0" borderId="0" xfId="3" applyFont="1"/>
    <xf numFmtId="44" fontId="0" fillId="0" borderId="0" xfId="0" applyNumberFormat="1"/>
    <xf numFmtId="44" fontId="0" fillId="2" borderId="0" xfId="0" applyNumberFormat="1" applyFill="1"/>
    <xf numFmtId="44" fontId="0" fillId="0" borderId="0" xfId="1" applyFont="1" applyAlignment="1">
      <alignment horizontal="center"/>
    </xf>
    <xf numFmtId="44" fontId="0" fillId="0" borderId="0" xfId="1" applyFont="1"/>
    <xf numFmtId="0" fontId="10" fillId="0" borderId="0" xfId="0" applyFont="1" applyAlignment="1">
      <alignment horizontal="center"/>
    </xf>
    <xf numFmtId="0" fontId="0" fillId="0" borderId="0" xfId="0" applyAlignment="1">
      <alignment horizontal="center"/>
    </xf>
    <xf numFmtId="0" fontId="11" fillId="0" borderId="2" xfId="0" applyFont="1" applyBorder="1" applyAlignment="1">
      <alignment horizontal="center"/>
    </xf>
    <xf numFmtId="44" fontId="0" fillId="0" borderId="0" xfId="1" applyFont="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44" fontId="0" fillId="2" borderId="1" xfId="0" applyNumberFormat="1" applyFill="1" applyBorder="1" applyAlignment="1">
      <alignment horizontal="center"/>
    </xf>
    <xf numFmtId="0" fontId="0" fillId="2" borderId="1" xfId="0" applyFill="1" applyBorder="1" applyAlignment="1">
      <alignment horizont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0" fillId="0" borderId="2" xfId="0" applyBorder="1" applyAlignment="1">
      <alignment horizontal="center"/>
    </xf>
    <xf numFmtId="0" fontId="15" fillId="4" borderId="3"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0" xfId="0" applyFont="1" applyFill="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8" xfId="0" applyFont="1" applyFill="1" applyBorder="1" applyAlignment="1">
      <alignment horizontal="center" vertical="center"/>
    </xf>
    <xf numFmtId="0" fontId="12" fillId="0" borderId="10" xfId="0" applyFont="1" applyBorder="1" applyAlignment="1">
      <alignment horizontal="center"/>
    </xf>
    <xf numFmtId="0" fontId="12" fillId="0" borderId="9" xfId="0" applyFont="1" applyBorder="1" applyAlignment="1">
      <alignment horizontal="center"/>
    </xf>
    <xf numFmtId="0" fontId="12" fillId="0" borderId="11" xfId="0" applyFont="1" applyBorder="1" applyAlignment="1">
      <alignment horizontal="center"/>
    </xf>
    <xf numFmtId="44" fontId="4" fillId="2" borderId="2" xfId="1" applyFont="1" applyFill="1" applyBorder="1" applyAlignment="1">
      <alignment horizontal="center" vertical="center"/>
    </xf>
    <xf numFmtId="44" fontId="4" fillId="2" borderId="0" xfId="1" applyFont="1" applyFill="1" applyBorder="1" applyAlignment="1">
      <alignment horizontal="center" vertical="center"/>
    </xf>
    <xf numFmtId="44" fontId="4" fillId="2" borderId="1" xfId="1" applyFont="1" applyFill="1" applyBorder="1" applyAlignment="1">
      <alignment horizontal="center" vertical="center"/>
    </xf>
    <xf numFmtId="0" fontId="6" fillId="0" borderId="0" xfId="0" applyFont="1" applyAlignment="1">
      <alignment horizontal="center"/>
    </xf>
    <xf numFmtId="0" fontId="5" fillId="0" borderId="0" xfId="0" applyFont="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xf>
    <xf numFmtId="0" fontId="2" fillId="0" borderId="1" xfId="0" applyFont="1" applyBorder="1" applyAlignment="1">
      <alignment horizontal="right"/>
    </xf>
    <xf numFmtId="0" fontId="8" fillId="0" borderId="2" xfId="0" applyFont="1" applyBorder="1" applyAlignment="1">
      <alignment horizontal="center" wrapText="1"/>
    </xf>
    <xf numFmtId="0" fontId="8" fillId="0" borderId="0" xfId="0" applyFont="1" applyAlignment="1">
      <alignment horizontal="center" wrapText="1"/>
    </xf>
    <xf numFmtId="44" fontId="0" fillId="2" borderId="0" xfId="1" applyFont="1" applyFill="1" applyAlignment="1">
      <alignment horizontal="center"/>
    </xf>
  </cellXfs>
  <cellStyles count="4">
    <cellStyle name="Hipervínculo" xfId="3" builtinId="8"/>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3</xdr:col>
      <xdr:colOff>304800</xdr:colOff>
      <xdr:row>12</xdr:row>
      <xdr:rowOff>121920</xdr:rowOff>
    </xdr:to>
    <xdr:sp macro="" textlink="">
      <xdr:nvSpPr>
        <xdr:cNvPr id="1025" name="AutoShape 1">
          <a:extLst>
            <a:ext uri="{FF2B5EF4-FFF2-40B4-BE49-F238E27FC236}">
              <a16:creationId xmlns:a16="http://schemas.microsoft.com/office/drawing/2014/main" id="{7864093F-4E9A-B392-0B26-B16856A0D57F}"/>
            </a:ext>
          </a:extLst>
        </xdr:cNvPr>
        <xdr:cNvSpPr>
          <a:spLocks noChangeAspect="1" noChangeArrowheads="1"/>
        </xdr:cNvSpPr>
      </xdr:nvSpPr>
      <xdr:spPr bwMode="auto">
        <a:xfrm>
          <a:off x="19202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404789</xdr:colOff>
      <xdr:row>68</xdr:row>
      <xdr:rowOff>72062</xdr:rowOff>
    </xdr:from>
    <xdr:to>
      <xdr:col>6</xdr:col>
      <xdr:colOff>586153</xdr:colOff>
      <xdr:row>69</xdr:row>
      <xdr:rowOff>82061</xdr:rowOff>
    </xdr:to>
    <xdr:sp macro="" textlink="">
      <xdr:nvSpPr>
        <xdr:cNvPr id="7" name="Elipse 6">
          <a:extLst>
            <a:ext uri="{FF2B5EF4-FFF2-40B4-BE49-F238E27FC236}">
              <a16:creationId xmlns:a16="http://schemas.microsoft.com/office/drawing/2014/main" id="{4CF4987E-6D70-8769-088C-490CF6789FC9}"/>
            </a:ext>
          </a:extLst>
        </xdr:cNvPr>
        <xdr:cNvSpPr/>
      </xdr:nvSpPr>
      <xdr:spPr>
        <a:xfrm>
          <a:off x="4419943" y="12557139"/>
          <a:ext cx="181364" cy="191707"/>
        </a:xfrm>
        <a:prstGeom prst="ellipse">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s-MX" sz="1100"/>
        </a:p>
      </xdr:txBody>
    </xdr:sp>
    <xdr:clientData/>
  </xdr:twoCellAnchor>
  <xdr:twoCellAnchor editAs="oneCell">
    <xdr:from>
      <xdr:col>0</xdr:col>
      <xdr:colOff>71437</xdr:colOff>
      <xdr:row>130</xdr:row>
      <xdr:rowOff>134935</xdr:rowOff>
    </xdr:from>
    <xdr:to>
      <xdr:col>9</xdr:col>
      <xdr:colOff>88043</xdr:colOff>
      <xdr:row>145</xdr:row>
      <xdr:rowOff>39685</xdr:rowOff>
    </xdr:to>
    <xdr:pic>
      <xdr:nvPicPr>
        <xdr:cNvPr id="14" name="Imagen 13">
          <a:extLst>
            <a:ext uri="{FF2B5EF4-FFF2-40B4-BE49-F238E27FC236}">
              <a16:creationId xmlns:a16="http://schemas.microsoft.com/office/drawing/2014/main" id="{C6178AD5-BF11-FAD3-A490-16710403E1E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1437" y="23899810"/>
          <a:ext cx="6528531" cy="2643189"/>
        </a:xfrm>
        <a:prstGeom prst="rect">
          <a:avLst/>
        </a:prstGeom>
      </xdr:spPr>
    </xdr:pic>
    <xdr:clientData/>
  </xdr:twoCellAnchor>
  <xdr:twoCellAnchor editAs="oneCell">
    <xdr:from>
      <xdr:col>0</xdr:col>
      <xdr:colOff>15393</xdr:colOff>
      <xdr:row>167</xdr:row>
      <xdr:rowOff>74881</xdr:rowOff>
    </xdr:from>
    <xdr:to>
      <xdr:col>8</xdr:col>
      <xdr:colOff>773348</xdr:colOff>
      <xdr:row>179</xdr:row>
      <xdr:rowOff>2433</xdr:rowOff>
    </xdr:to>
    <xdr:pic>
      <xdr:nvPicPr>
        <xdr:cNvPr id="4" name="Imagen 3">
          <a:extLst>
            <a:ext uri="{FF2B5EF4-FFF2-40B4-BE49-F238E27FC236}">
              <a16:creationId xmlns:a16="http://schemas.microsoft.com/office/drawing/2014/main" id="{E1E94E7A-172A-01C3-A4B1-B85350A031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5393" y="30924336"/>
          <a:ext cx="6463719" cy="2140527"/>
        </a:xfrm>
        <a:prstGeom prst="rect">
          <a:avLst/>
        </a:prstGeom>
      </xdr:spPr>
    </xdr:pic>
    <xdr:clientData/>
  </xdr:twoCellAnchor>
  <xdr:twoCellAnchor editAs="oneCell">
    <xdr:from>
      <xdr:col>0</xdr:col>
      <xdr:colOff>58616</xdr:colOff>
      <xdr:row>273</xdr:row>
      <xdr:rowOff>58615</xdr:rowOff>
    </xdr:from>
    <xdr:to>
      <xdr:col>9</xdr:col>
      <xdr:colOff>10704</xdr:colOff>
      <xdr:row>278</xdr:row>
      <xdr:rowOff>8373</xdr:rowOff>
    </xdr:to>
    <xdr:pic>
      <xdr:nvPicPr>
        <xdr:cNvPr id="8" name="Imagen 7">
          <a:extLst>
            <a:ext uri="{FF2B5EF4-FFF2-40B4-BE49-F238E27FC236}">
              <a16:creationId xmlns:a16="http://schemas.microsoft.com/office/drawing/2014/main" id="{8A159287-2D2D-EE7B-2291-21BD668F599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58616" y="49236923"/>
          <a:ext cx="6416318" cy="870857"/>
        </a:xfrm>
        <a:prstGeom prst="rect">
          <a:avLst/>
        </a:prstGeom>
      </xdr:spPr>
    </xdr:pic>
    <xdr:clientData/>
  </xdr:twoCellAnchor>
  <xdr:twoCellAnchor editAs="oneCell">
    <xdr:from>
      <xdr:col>1</xdr:col>
      <xdr:colOff>76201</xdr:colOff>
      <xdr:row>3</xdr:row>
      <xdr:rowOff>69273</xdr:rowOff>
    </xdr:from>
    <xdr:to>
      <xdr:col>8</xdr:col>
      <xdr:colOff>274784</xdr:colOff>
      <xdr:row>20</xdr:row>
      <xdr:rowOff>69273</xdr:rowOff>
    </xdr:to>
    <xdr:pic>
      <xdr:nvPicPr>
        <xdr:cNvPr id="2" name="Imagen 1"/>
        <xdr:cNvPicPr>
          <a:picLocks noChangeAspect="1"/>
        </xdr:cNvPicPr>
      </xdr:nvPicPr>
      <xdr:blipFill>
        <a:blip xmlns:r="http://schemas.openxmlformats.org/officeDocument/2006/relationships" r:embed="rId4"/>
        <a:stretch>
          <a:fillRect/>
        </a:stretch>
      </xdr:blipFill>
      <xdr:spPr>
        <a:xfrm>
          <a:off x="711201" y="635000"/>
          <a:ext cx="5234710" cy="3128818"/>
        </a:xfrm>
        <a:prstGeom prst="rect">
          <a:avLst/>
        </a:prstGeom>
      </xdr:spPr>
    </xdr:pic>
    <xdr:clientData/>
  </xdr:twoCellAnchor>
  <xdr:twoCellAnchor editAs="oneCell">
    <xdr:from>
      <xdr:col>5</xdr:col>
      <xdr:colOff>61311</xdr:colOff>
      <xdr:row>76</xdr:row>
      <xdr:rowOff>105104</xdr:rowOff>
    </xdr:from>
    <xdr:to>
      <xdr:col>9</xdr:col>
      <xdr:colOff>301516</xdr:colOff>
      <xdr:row>97</xdr:row>
      <xdr:rowOff>52552</xdr:rowOff>
    </xdr:to>
    <xdr:pic>
      <xdr:nvPicPr>
        <xdr:cNvPr id="13" name="Imagen 12"/>
        <xdr:cNvPicPr>
          <a:picLocks noChangeAspect="1"/>
        </xdr:cNvPicPr>
      </xdr:nvPicPr>
      <xdr:blipFill>
        <a:blip xmlns:r="http://schemas.openxmlformats.org/officeDocument/2006/relationships" r:embed="rId5"/>
        <a:stretch>
          <a:fillRect/>
        </a:stretch>
      </xdr:blipFill>
      <xdr:spPr>
        <a:xfrm>
          <a:off x="3442139" y="14206483"/>
          <a:ext cx="2969172" cy="3862552"/>
        </a:xfrm>
        <a:prstGeom prst="rect">
          <a:avLst/>
        </a:prstGeom>
      </xdr:spPr>
    </xdr:pic>
    <xdr:clientData/>
  </xdr:twoCellAnchor>
  <xdr:twoCellAnchor editAs="oneCell">
    <xdr:from>
      <xdr:col>5</xdr:col>
      <xdr:colOff>25148</xdr:colOff>
      <xdr:row>61</xdr:row>
      <xdr:rowOff>158133</xdr:rowOff>
    </xdr:from>
    <xdr:to>
      <xdr:col>9</xdr:col>
      <xdr:colOff>126343</xdr:colOff>
      <xdr:row>71</xdr:row>
      <xdr:rowOff>69282</xdr:rowOff>
    </xdr:to>
    <xdr:pic>
      <xdr:nvPicPr>
        <xdr:cNvPr id="16" name="Imagen 15"/>
        <xdr:cNvPicPr>
          <a:picLocks noChangeAspect="1"/>
        </xdr:cNvPicPr>
      </xdr:nvPicPr>
      <xdr:blipFill>
        <a:blip xmlns:r="http://schemas.openxmlformats.org/officeDocument/2006/relationships" r:embed="rId6"/>
        <a:stretch>
          <a:fillRect/>
        </a:stretch>
      </xdr:blipFill>
      <xdr:spPr>
        <a:xfrm>
          <a:off x="3405976" y="11483030"/>
          <a:ext cx="2830162" cy="1750459"/>
        </a:xfrm>
        <a:prstGeom prst="rect">
          <a:avLst/>
        </a:prstGeom>
      </xdr:spPr>
    </xdr:pic>
    <xdr:clientData/>
  </xdr:twoCellAnchor>
  <xdr:twoCellAnchor editAs="oneCell">
    <xdr:from>
      <xdr:col>0</xdr:col>
      <xdr:colOff>504824</xdr:colOff>
      <xdr:row>310</xdr:row>
      <xdr:rowOff>148886</xdr:rowOff>
    </xdr:from>
    <xdr:to>
      <xdr:col>9</xdr:col>
      <xdr:colOff>323850</xdr:colOff>
      <xdr:row>328</xdr:row>
      <xdr:rowOff>154059</xdr:rowOff>
    </xdr:to>
    <xdr:pic>
      <xdr:nvPicPr>
        <xdr:cNvPr id="3" name="Imagen 2"/>
        <xdr:cNvPicPr>
          <a:picLocks noChangeAspect="1"/>
        </xdr:cNvPicPr>
      </xdr:nvPicPr>
      <xdr:blipFill>
        <a:blip xmlns:r="http://schemas.openxmlformats.org/officeDocument/2006/relationships" r:embed="rId7"/>
        <a:stretch>
          <a:fillRect/>
        </a:stretch>
      </xdr:blipFill>
      <xdr:spPr>
        <a:xfrm>
          <a:off x="504824" y="57175061"/>
          <a:ext cx="6029326" cy="3262723"/>
        </a:xfrm>
        <a:prstGeom prst="rect">
          <a:avLst/>
        </a:prstGeom>
      </xdr:spPr>
    </xdr:pic>
    <xdr:clientData/>
  </xdr:twoCellAnchor>
  <xdr:twoCellAnchor editAs="oneCell">
    <xdr:from>
      <xdr:col>0</xdr:col>
      <xdr:colOff>133351</xdr:colOff>
      <xdr:row>333</xdr:row>
      <xdr:rowOff>76199</xdr:rowOff>
    </xdr:from>
    <xdr:to>
      <xdr:col>10</xdr:col>
      <xdr:colOff>123826</xdr:colOff>
      <xdr:row>351</xdr:row>
      <xdr:rowOff>67528</xdr:rowOff>
    </xdr:to>
    <xdr:pic>
      <xdr:nvPicPr>
        <xdr:cNvPr id="6" name="Imagen 5"/>
        <xdr:cNvPicPr>
          <a:picLocks noChangeAspect="1"/>
        </xdr:cNvPicPr>
      </xdr:nvPicPr>
      <xdr:blipFill>
        <a:blip xmlns:r="http://schemas.openxmlformats.org/officeDocument/2006/relationships" r:embed="rId8"/>
        <a:stretch>
          <a:fillRect/>
        </a:stretch>
      </xdr:blipFill>
      <xdr:spPr>
        <a:xfrm>
          <a:off x="133351" y="61283849"/>
          <a:ext cx="7029450" cy="3248879"/>
        </a:xfrm>
        <a:prstGeom prst="rect">
          <a:avLst/>
        </a:prstGeom>
      </xdr:spPr>
    </xdr:pic>
    <xdr:clientData/>
  </xdr:twoCellAnchor>
  <xdr:twoCellAnchor editAs="oneCell">
    <xdr:from>
      <xdr:col>0</xdr:col>
      <xdr:colOff>1</xdr:colOff>
      <xdr:row>352</xdr:row>
      <xdr:rowOff>165343</xdr:rowOff>
    </xdr:from>
    <xdr:to>
      <xdr:col>10</xdr:col>
      <xdr:colOff>485776</xdr:colOff>
      <xdr:row>371</xdr:row>
      <xdr:rowOff>115151</xdr:rowOff>
    </xdr:to>
    <xdr:pic>
      <xdr:nvPicPr>
        <xdr:cNvPr id="9" name="Imagen 8"/>
        <xdr:cNvPicPr>
          <a:picLocks noChangeAspect="1"/>
        </xdr:cNvPicPr>
      </xdr:nvPicPr>
      <xdr:blipFill>
        <a:blip xmlns:r="http://schemas.openxmlformats.org/officeDocument/2006/relationships" r:embed="rId9"/>
        <a:stretch>
          <a:fillRect/>
        </a:stretch>
      </xdr:blipFill>
      <xdr:spPr>
        <a:xfrm>
          <a:off x="1" y="64811518"/>
          <a:ext cx="7524750" cy="3388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ing.com/ck/a?!&amp;&amp;p=141f603702eedd169de11cbbb3b7848303c414caf65d00a4cc33ab2f1ff078fcJmltdHM9MTcyOTIwOTYwMA&amp;ptn=3&amp;ver=2&amp;hsh=4&amp;fclid=0073cf42-8508-6f06-37b1-dde7846b6e9d&amp;u=a1L21hcHM_Jm1lcGk9MTI3fn5Vbmtub3dufkFkZHJlc3NfTGluayZ0eT0xOCZxPUNhdmFsaWElMjBSZXNpZGVuY2lhbCZzcz15cGlkLllOOTAwMXg2MTE2MjE2NjU4MDQ4ODI0NDE0JnBwb2lzPTIxLjkwMTc1MjQ3MTkyMzgyOF8tMTAyLjMyNTY0NTQ0Njc3NzM0X0NhdmFsaWElMjBSZXNpZGVuY2lhbF9ZTjkwMDF4NjExNjIxNjY1ODA0ODgyNDQxNH4mY3A9MjEuOTAxNzUyfi0xMDIuMzI1NjQ1JnY9MiZzVj0xJkZPUk09TVBTUlBM&amp;nt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2"/>
  <sheetViews>
    <sheetView showWhiteSpace="0" topLeftCell="A346" zoomScale="80" zoomScaleNormal="80" zoomScaleSheetLayoutView="110" zoomScalePageLayoutView="87" workbookViewId="0">
      <selection activeCell="D245" sqref="D245"/>
    </sheetView>
  </sheetViews>
  <sheetFormatPr baseColWidth="10" defaultColWidth="8.88671875" defaultRowHeight="14.4" x14ac:dyDescent="0.3"/>
  <cols>
    <col min="4" max="4" width="11.5546875" customWidth="1"/>
    <col min="5" max="5" width="14.33203125" bestFit="1" customWidth="1"/>
    <col min="9" max="9" width="11.33203125" customWidth="1"/>
    <col min="10" max="10" width="12.109375" customWidth="1"/>
  </cols>
  <sheetData>
    <row r="1" spans="1:10" ht="14.4" customHeight="1" x14ac:dyDescent="0.3">
      <c r="A1" s="57" t="s">
        <v>0</v>
      </c>
      <c r="B1" s="58"/>
      <c r="C1" s="58"/>
      <c r="D1" s="58"/>
      <c r="E1" s="58"/>
      <c r="F1" s="58"/>
      <c r="G1" s="58"/>
      <c r="H1" s="58"/>
      <c r="I1" s="58"/>
      <c r="J1" s="59"/>
    </row>
    <row r="2" spans="1:10" x14ac:dyDescent="0.3">
      <c r="A2" s="60"/>
      <c r="B2" s="61"/>
      <c r="C2" s="61"/>
      <c r="D2" s="61"/>
      <c r="E2" s="61"/>
      <c r="F2" s="61"/>
      <c r="G2" s="61"/>
      <c r="H2" s="61"/>
      <c r="I2" s="61"/>
      <c r="J2" s="62"/>
    </row>
    <row r="3" spans="1:10" ht="15" thickBot="1" x14ac:dyDescent="0.35">
      <c r="A3" s="63"/>
      <c r="B3" s="64"/>
      <c r="C3" s="64"/>
      <c r="D3" s="64"/>
      <c r="E3" s="64"/>
      <c r="F3" s="64"/>
      <c r="G3" s="64"/>
      <c r="H3" s="64"/>
      <c r="I3" s="64"/>
      <c r="J3" s="65"/>
    </row>
    <row r="8" spans="1:10" ht="13.95" customHeight="1" x14ac:dyDescent="0.3"/>
    <row r="21" spans="1:10" ht="15" thickBot="1" x14ac:dyDescent="0.35">
      <c r="A21" s="1"/>
      <c r="B21" s="1"/>
      <c r="C21" s="1"/>
      <c r="D21" s="1"/>
      <c r="E21" s="1"/>
      <c r="F21" s="1"/>
      <c r="G21" s="1"/>
      <c r="H21" s="1"/>
      <c r="I21" s="1"/>
      <c r="J21" s="1"/>
    </row>
    <row r="22" spans="1:10" x14ac:dyDescent="0.3">
      <c r="A22" s="72" t="s">
        <v>1</v>
      </c>
      <c r="B22" s="73" t="s">
        <v>2</v>
      </c>
      <c r="C22" s="73"/>
      <c r="D22" s="73"/>
    </row>
    <row r="23" spans="1:10" ht="15" thickBot="1" x14ac:dyDescent="0.35">
      <c r="A23" s="48"/>
      <c r="B23" s="44"/>
      <c r="C23" s="44"/>
      <c r="D23" s="44"/>
      <c r="E23" s="1" t="s">
        <v>3</v>
      </c>
      <c r="F23" s="1"/>
      <c r="G23" s="1"/>
      <c r="H23" s="1"/>
      <c r="I23" s="1"/>
      <c r="J23" s="1"/>
    </row>
    <row r="28" spans="1:10" x14ac:dyDescent="0.3">
      <c r="D28" s="3" t="s">
        <v>4</v>
      </c>
      <c r="E28" t="s">
        <v>179</v>
      </c>
    </row>
    <row r="29" spans="1:10" x14ac:dyDescent="0.3">
      <c r="D29" s="3" t="s">
        <v>5</v>
      </c>
      <c r="E29" t="s">
        <v>180</v>
      </c>
    </row>
    <row r="30" spans="1:10" x14ac:dyDescent="0.3">
      <c r="D30" s="3" t="s">
        <v>6</v>
      </c>
      <c r="E30" t="s">
        <v>7</v>
      </c>
    </row>
    <row r="31" spans="1:10" x14ac:dyDescent="0.3">
      <c r="D31" s="3" t="s">
        <v>8</v>
      </c>
      <c r="E31" t="s">
        <v>9</v>
      </c>
    </row>
    <row r="32" spans="1:10" x14ac:dyDescent="0.3">
      <c r="D32" s="3" t="s">
        <v>10</v>
      </c>
      <c r="E32" s="2">
        <v>45583</v>
      </c>
    </row>
    <row r="33" spans="1:10" x14ac:dyDescent="0.3">
      <c r="D33" s="3" t="s">
        <v>11</v>
      </c>
      <c r="E33" s="34" t="s">
        <v>181</v>
      </c>
    </row>
    <row r="34" spans="1:10" x14ac:dyDescent="0.3">
      <c r="D34" s="3"/>
    </row>
    <row r="35" spans="1:10" x14ac:dyDescent="0.3">
      <c r="D35" s="3" t="s">
        <v>12</v>
      </c>
      <c r="E35" t="s">
        <v>13</v>
      </c>
    </row>
    <row r="36" spans="1:10" x14ac:dyDescent="0.3">
      <c r="D36" s="3" t="s">
        <v>14</v>
      </c>
      <c r="E36" t="s">
        <v>15</v>
      </c>
    </row>
    <row r="37" spans="1:10" x14ac:dyDescent="0.3">
      <c r="D37" s="3" t="s">
        <v>16</v>
      </c>
      <c r="E37" t="s">
        <v>17</v>
      </c>
    </row>
    <row r="38" spans="1:10" x14ac:dyDescent="0.3">
      <c r="D38" s="3" t="s">
        <v>18</v>
      </c>
      <c r="E38" t="s">
        <v>19</v>
      </c>
    </row>
    <row r="39" spans="1:10" ht="14.4" customHeight="1" x14ac:dyDescent="0.3">
      <c r="D39" s="3" t="s">
        <v>20</v>
      </c>
      <c r="E39" t="s">
        <v>21</v>
      </c>
    </row>
    <row r="40" spans="1:10" ht="15" customHeight="1" x14ac:dyDescent="0.3">
      <c r="D40" s="3" t="s">
        <v>22</v>
      </c>
      <c r="E40" t="s">
        <v>23</v>
      </c>
    </row>
    <row r="41" spans="1:10" x14ac:dyDescent="0.3">
      <c r="D41" s="3" t="s">
        <v>24</v>
      </c>
      <c r="E41" t="s">
        <v>25</v>
      </c>
    </row>
    <row r="42" spans="1:10" x14ac:dyDescent="0.3">
      <c r="D42" s="3" t="s">
        <v>26</v>
      </c>
      <c r="E42" t="s">
        <v>27</v>
      </c>
    </row>
    <row r="43" spans="1:10" x14ac:dyDescent="0.3">
      <c r="D43" s="3" t="s">
        <v>28</v>
      </c>
      <c r="E43" t="s">
        <v>29</v>
      </c>
    </row>
    <row r="46" spans="1:10" ht="18.600000000000001" customHeight="1" thickBot="1" x14ac:dyDescent="0.35">
      <c r="A46" s="1"/>
      <c r="B46" s="1"/>
      <c r="H46" s="1"/>
      <c r="I46" s="1"/>
      <c r="J46" s="1"/>
    </row>
    <row r="47" spans="1:10" ht="14.4" customHeight="1" x14ac:dyDescent="0.3">
      <c r="A47" s="47" t="s">
        <v>30</v>
      </c>
      <c r="B47" s="43" t="s">
        <v>31</v>
      </c>
      <c r="C47" s="43"/>
      <c r="D47" s="43"/>
      <c r="E47" s="43"/>
      <c r="F47" s="43"/>
      <c r="G47" s="69">
        <f>I293</f>
        <v>4642743.6031605881</v>
      </c>
      <c r="H47" s="70"/>
      <c r="I47" s="51" t="s">
        <v>32</v>
      </c>
      <c r="J47" s="51"/>
    </row>
    <row r="48" spans="1:10" ht="14.4" customHeight="1" thickBot="1" x14ac:dyDescent="0.35">
      <c r="A48" s="48"/>
      <c r="B48" s="44"/>
      <c r="C48" s="44"/>
      <c r="D48" s="44"/>
      <c r="E48" s="44"/>
      <c r="F48" s="44"/>
      <c r="G48" s="71"/>
      <c r="H48" s="71"/>
      <c r="I48" s="52"/>
      <c r="J48" s="52"/>
    </row>
    <row r="49" spans="1:10" ht="15" customHeight="1" x14ac:dyDescent="0.3"/>
    <row r="51" spans="1:10" ht="15" thickBot="1" x14ac:dyDescent="0.35">
      <c r="B51" s="1"/>
      <c r="C51" s="1"/>
      <c r="D51" s="1"/>
      <c r="E51" s="1"/>
      <c r="F51" s="1"/>
      <c r="G51" s="1"/>
      <c r="H51" s="1"/>
      <c r="I51" s="1"/>
      <c r="J51" s="1"/>
    </row>
    <row r="52" spans="1:10" ht="14.4" customHeight="1" x14ac:dyDescent="0.3">
      <c r="A52" s="47" t="s">
        <v>33</v>
      </c>
      <c r="B52" s="43" t="s">
        <v>34</v>
      </c>
      <c r="C52" s="43"/>
      <c r="D52" s="43"/>
      <c r="E52" s="43"/>
      <c r="F52" s="43"/>
      <c r="G52" s="43"/>
      <c r="H52" s="43"/>
      <c r="I52" s="43"/>
      <c r="J52" s="43"/>
    </row>
    <row r="53" spans="1:10" ht="15" customHeight="1" thickBot="1" x14ac:dyDescent="0.35">
      <c r="A53" s="48"/>
      <c r="B53" s="44"/>
      <c r="C53" s="44"/>
      <c r="D53" s="44"/>
      <c r="E53" s="44"/>
      <c r="F53" s="44"/>
      <c r="G53" s="44"/>
      <c r="H53" s="44"/>
      <c r="I53" s="44"/>
      <c r="J53" s="44"/>
    </row>
    <row r="55" spans="1:10" x14ac:dyDescent="0.3">
      <c r="C55" s="3" t="s">
        <v>35</v>
      </c>
      <c r="D55" s="31" t="s">
        <v>182</v>
      </c>
    </row>
    <row r="56" spans="1:10" x14ac:dyDescent="0.3">
      <c r="C56" s="3" t="s">
        <v>36</v>
      </c>
      <c r="D56" s="8" t="s">
        <v>183</v>
      </c>
    </row>
    <row r="57" spans="1:10" x14ac:dyDescent="0.3">
      <c r="C57" s="3" t="s">
        <v>37</v>
      </c>
      <c r="D57" s="10">
        <v>0.3</v>
      </c>
    </row>
    <row r="58" spans="1:10" x14ac:dyDescent="0.3">
      <c r="C58" s="3" t="s">
        <v>38</v>
      </c>
      <c r="D58" s="8" t="s">
        <v>39</v>
      </c>
    </row>
    <row r="59" spans="1:10" x14ac:dyDescent="0.3">
      <c r="C59" s="3" t="s">
        <v>40</v>
      </c>
      <c r="D59" s="8" t="s">
        <v>39</v>
      </c>
    </row>
    <row r="60" spans="1:10" x14ac:dyDescent="0.3">
      <c r="C60" s="3" t="s">
        <v>41</v>
      </c>
      <c r="D60" s="8" t="s">
        <v>184</v>
      </c>
    </row>
    <row r="61" spans="1:10" x14ac:dyDescent="0.3">
      <c r="C61" s="3" t="s">
        <v>42</v>
      </c>
      <c r="D61" s="8" t="s">
        <v>185</v>
      </c>
    </row>
    <row r="63" spans="1:10" x14ac:dyDescent="0.3">
      <c r="A63" s="4" t="s">
        <v>43</v>
      </c>
      <c r="C63" s="5"/>
    </row>
    <row r="64" spans="1:10" x14ac:dyDescent="0.3">
      <c r="A64" s="9" t="s">
        <v>47</v>
      </c>
      <c r="B64" s="8" t="s">
        <v>45</v>
      </c>
      <c r="C64" s="9" t="s">
        <v>47</v>
      </c>
      <c r="D64" s="8" t="s">
        <v>46</v>
      </c>
    </row>
    <row r="65" spans="1:10" x14ac:dyDescent="0.3">
      <c r="A65" s="9" t="s">
        <v>47</v>
      </c>
      <c r="B65" s="8" t="s">
        <v>48</v>
      </c>
      <c r="C65" s="9" t="s">
        <v>47</v>
      </c>
      <c r="D65" s="8" t="s">
        <v>49</v>
      </c>
    </row>
    <row r="66" spans="1:10" x14ac:dyDescent="0.3">
      <c r="A66" s="9" t="s">
        <v>47</v>
      </c>
      <c r="B66" s="8" t="s">
        <v>50</v>
      </c>
      <c r="C66" s="9" t="s">
        <v>47</v>
      </c>
      <c r="D66" s="8" t="s">
        <v>51</v>
      </c>
    </row>
    <row r="67" spans="1:10" x14ac:dyDescent="0.3">
      <c r="A67" s="9" t="s">
        <v>47</v>
      </c>
      <c r="B67" s="8" t="s">
        <v>52</v>
      </c>
      <c r="C67" s="9" t="s">
        <v>47</v>
      </c>
      <c r="D67" s="8" t="s">
        <v>53</v>
      </c>
    </row>
    <row r="68" spans="1:10" x14ac:dyDescent="0.3">
      <c r="A68" s="9" t="s">
        <v>47</v>
      </c>
      <c r="B68" s="8" t="s">
        <v>54</v>
      </c>
      <c r="C68" s="9" t="s">
        <v>47</v>
      </c>
      <c r="D68" s="8" t="s">
        <v>55</v>
      </c>
    </row>
    <row r="69" spans="1:10" x14ac:dyDescent="0.3">
      <c r="A69" s="9" t="s">
        <v>47</v>
      </c>
      <c r="B69" s="8" t="s">
        <v>56</v>
      </c>
      <c r="C69" s="9" t="s">
        <v>44</v>
      </c>
      <c r="D69" s="8" t="s">
        <v>57</v>
      </c>
    </row>
    <row r="70" spans="1:10" x14ac:dyDescent="0.3">
      <c r="A70" s="9" t="s">
        <v>44</v>
      </c>
      <c r="B70" s="8" t="s">
        <v>58</v>
      </c>
      <c r="C70" s="9" t="s">
        <v>47</v>
      </c>
      <c r="D70" s="8" t="s">
        <v>59</v>
      </c>
    </row>
    <row r="71" spans="1:10" x14ac:dyDescent="0.3">
      <c r="A71" s="9" t="s">
        <v>47</v>
      </c>
      <c r="B71" s="8" t="s">
        <v>60</v>
      </c>
      <c r="C71" s="9" t="s">
        <v>47</v>
      </c>
      <c r="D71" s="8" t="s">
        <v>61</v>
      </c>
    </row>
    <row r="73" spans="1:10" ht="15" thickBot="1" x14ac:dyDescent="0.35">
      <c r="B73" s="1"/>
      <c r="C73" s="1"/>
      <c r="D73" s="1"/>
      <c r="E73" s="1"/>
      <c r="F73" s="1"/>
      <c r="G73" s="1"/>
      <c r="H73" s="1"/>
      <c r="I73" s="1"/>
      <c r="J73" s="1"/>
    </row>
    <row r="74" spans="1:10" x14ac:dyDescent="0.3">
      <c r="A74" s="47" t="s">
        <v>62</v>
      </c>
      <c r="B74" s="43" t="s">
        <v>63</v>
      </c>
      <c r="C74" s="43"/>
      <c r="D74" s="43"/>
      <c r="E74" s="43"/>
      <c r="F74" s="43"/>
      <c r="G74" s="43"/>
      <c r="H74" s="43"/>
      <c r="I74" s="43"/>
      <c r="J74" s="43"/>
    </row>
    <row r="75" spans="1:10" ht="15" thickBot="1" x14ac:dyDescent="0.35">
      <c r="A75" s="48"/>
      <c r="B75" s="44"/>
      <c r="C75" s="44"/>
      <c r="D75" s="44"/>
      <c r="E75" s="44"/>
      <c r="F75" s="44"/>
      <c r="G75" s="44"/>
      <c r="H75" s="44"/>
      <c r="I75" s="44"/>
      <c r="J75" s="44"/>
    </row>
    <row r="77" spans="1:10" x14ac:dyDescent="0.3">
      <c r="A77" s="11" t="s">
        <v>64</v>
      </c>
      <c r="B77" s="11"/>
      <c r="C77" s="11" t="s">
        <v>65</v>
      </c>
      <c r="D77" s="7"/>
      <c r="E77" s="7"/>
    </row>
    <row r="78" spans="1:10" x14ac:dyDescent="0.3">
      <c r="A78" s="11" t="s">
        <v>66</v>
      </c>
      <c r="B78" s="11"/>
      <c r="C78" s="11" t="s">
        <v>67</v>
      </c>
      <c r="D78" s="7"/>
      <c r="E78" s="7"/>
    </row>
    <row r="79" spans="1:10" x14ac:dyDescent="0.3">
      <c r="A79" s="11" t="s">
        <v>68</v>
      </c>
      <c r="B79" s="11"/>
      <c r="C79" s="11" t="s">
        <v>69</v>
      </c>
      <c r="D79" s="7"/>
      <c r="E79" s="7"/>
    </row>
    <row r="80" spans="1:10" x14ac:dyDescent="0.3">
      <c r="A80" s="11" t="s">
        <v>70</v>
      </c>
      <c r="B80" s="11"/>
      <c r="C80" s="11" t="s">
        <v>71</v>
      </c>
      <c r="D80" s="7"/>
      <c r="E80" s="7"/>
    </row>
    <row r="81" spans="1:5" ht="15" thickBot="1" x14ac:dyDescent="0.35">
      <c r="A81" s="7"/>
      <c r="B81" s="7"/>
      <c r="C81" s="7"/>
      <c r="D81" s="7"/>
      <c r="E81" s="7"/>
    </row>
    <row r="82" spans="1:5" ht="15" thickBot="1" x14ac:dyDescent="0.35">
      <c r="A82" s="66" t="s">
        <v>72</v>
      </c>
      <c r="B82" s="67"/>
      <c r="C82" s="67"/>
      <c r="D82" s="67"/>
      <c r="E82" s="68"/>
    </row>
    <row r="83" spans="1:5" x14ac:dyDescent="0.3">
      <c r="A83" s="11" t="s">
        <v>186</v>
      </c>
      <c r="B83" s="7">
        <v>8.3800000000000008</v>
      </c>
      <c r="C83" s="7" t="s">
        <v>187</v>
      </c>
      <c r="D83" s="7"/>
      <c r="E83" s="7"/>
    </row>
    <row r="84" spans="1:5" x14ac:dyDescent="0.3">
      <c r="A84" s="11" t="s">
        <v>191</v>
      </c>
      <c r="B84" s="7">
        <v>17</v>
      </c>
      <c r="C84" s="7" t="s">
        <v>188</v>
      </c>
      <c r="D84" s="7"/>
      <c r="E84" s="7"/>
    </row>
    <row r="85" spans="1:5" x14ac:dyDescent="0.3">
      <c r="A85" s="11" t="s">
        <v>192</v>
      </c>
      <c r="B85" s="7">
        <v>11</v>
      </c>
      <c r="C85" s="7" t="s">
        <v>189</v>
      </c>
      <c r="D85" s="7"/>
      <c r="E85" s="7"/>
    </row>
    <row r="86" spans="1:5" x14ac:dyDescent="0.3">
      <c r="A86" s="7" t="s">
        <v>193</v>
      </c>
      <c r="B86" s="7">
        <v>13.96</v>
      </c>
      <c r="C86" s="7" t="s">
        <v>190</v>
      </c>
      <c r="D86" s="7"/>
      <c r="E86" s="7"/>
    </row>
    <row r="87" spans="1:5" x14ac:dyDescent="0.3">
      <c r="A87" s="7" t="s">
        <v>193</v>
      </c>
      <c r="B87" s="7">
        <v>4.01</v>
      </c>
      <c r="C87" s="7" t="s">
        <v>189</v>
      </c>
      <c r="D87" s="7"/>
      <c r="E87" s="7"/>
    </row>
    <row r="88" spans="1:5" x14ac:dyDescent="0.3">
      <c r="A88" s="7"/>
      <c r="B88" s="7"/>
      <c r="C88" s="7"/>
      <c r="D88" s="7"/>
      <c r="E88" s="7"/>
    </row>
    <row r="89" spans="1:5" x14ac:dyDescent="0.3">
      <c r="A89" s="11" t="s">
        <v>73</v>
      </c>
      <c r="B89" s="7"/>
      <c r="C89" s="12"/>
      <c r="D89" s="7"/>
      <c r="E89" s="7"/>
    </row>
    <row r="90" spans="1:5" x14ac:dyDescent="0.3">
      <c r="A90" s="11" t="s">
        <v>74</v>
      </c>
      <c r="B90" s="7"/>
      <c r="C90" s="7" t="s">
        <v>194</v>
      </c>
      <c r="D90" s="7"/>
      <c r="E90" s="7"/>
    </row>
    <row r="91" spans="1:5" x14ac:dyDescent="0.3">
      <c r="A91" s="11" t="s">
        <v>75</v>
      </c>
      <c r="B91" s="7"/>
      <c r="C91" s="7" t="s">
        <v>195</v>
      </c>
      <c r="D91" s="7"/>
      <c r="E91" s="7"/>
    </row>
    <row r="92" spans="1:5" ht="15" thickBot="1" x14ac:dyDescent="0.35"/>
    <row r="93" spans="1:5" ht="15" thickBot="1" x14ac:dyDescent="0.35">
      <c r="A93" s="53" t="s">
        <v>76</v>
      </c>
      <c r="B93" s="54"/>
      <c r="C93" s="54"/>
      <c r="D93" s="54"/>
      <c r="E93" s="55"/>
    </row>
    <row r="94" spans="1:5" x14ac:dyDescent="0.3">
      <c r="A94" s="7" t="s">
        <v>77</v>
      </c>
    </row>
    <row r="95" spans="1:5" x14ac:dyDescent="0.3">
      <c r="A95" s="7" t="s">
        <v>78</v>
      </c>
    </row>
    <row r="96" spans="1:5" ht="15" thickBot="1" x14ac:dyDescent="0.35"/>
    <row r="97" spans="1:10" ht="15" thickBot="1" x14ac:dyDescent="0.35">
      <c r="A97" s="53" t="s">
        <v>79</v>
      </c>
      <c r="B97" s="54"/>
      <c r="C97" s="54"/>
      <c r="D97" s="54"/>
      <c r="E97" s="55"/>
    </row>
    <row r="98" spans="1:10" x14ac:dyDescent="0.3">
      <c r="A98" t="s">
        <v>197</v>
      </c>
      <c r="C98" t="s">
        <v>198</v>
      </c>
    </row>
    <row r="99" spans="1:10" x14ac:dyDescent="0.3">
      <c r="A99" t="s">
        <v>196</v>
      </c>
    </row>
    <row r="102" spans="1:10" ht="15" thickBot="1" x14ac:dyDescent="0.35"/>
    <row r="103" spans="1:10" x14ac:dyDescent="0.3">
      <c r="A103" s="47" t="s">
        <v>80</v>
      </c>
      <c r="B103" s="43" t="s">
        <v>81</v>
      </c>
      <c r="C103" s="43"/>
      <c r="D103" s="43"/>
      <c r="E103" s="43"/>
      <c r="F103" s="43"/>
      <c r="G103" s="43"/>
      <c r="H103" s="43"/>
      <c r="I103" s="43"/>
      <c r="J103" s="43"/>
    </row>
    <row r="104" spans="1:10" ht="15" thickBot="1" x14ac:dyDescent="0.35">
      <c r="A104" s="48"/>
      <c r="B104" s="44"/>
      <c r="C104" s="44"/>
      <c r="D104" s="44"/>
      <c r="E104" s="44"/>
      <c r="F104" s="44"/>
      <c r="G104" s="44"/>
      <c r="H104" s="44"/>
      <c r="I104" s="44"/>
      <c r="J104" s="44"/>
    </row>
    <row r="106" spans="1:10" x14ac:dyDescent="0.3">
      <c r="A106" s="74" t="s">
        <v>82</v>
      </c>
      <c r="B106" s="74"/>
      <c r="C106" s="74"/>
      <c r="D106" s="74"/>
      <c r="E106" s="16"/>
      <c r="F106" s="16"/>
      <c r="G106" s="16"/>
      <c r="H106" s="16"/>
      <c r="I106" s="16"/>
      <c r="J106" s="16"/>
    </row>
    <row r="107" spans="1:10" x14ac:dyDescent="0.3">
      <c r="H107" s="14" t="s">
        <v>83</v>
      </c>
      <c r="I107" s="6" t="s">
        <v>201</v>
      </c>
    </row>
    <row r="108" spans="1:10" x14ac:dyDescent="0.3">
      <c r="B108" s="14" t="s">
        <v>85</v>
      </c>
      <c r="C108" s="6" t="s">
        <v>203</v>
      </c>
      <c r="H108" s="14" t="s">
        <v>86</v>
      </c>
      <c r="I108" s="6">
        <v>15</v>
      </c>
    </row>
    <row r="109" spans="1:10" x14ac:dyDescent="0.3">
      <c r="B109" s="14" t="s">
        <v>87</v>
      </c>
      <c r="C109" s="6" t="s">
        <v>202</v>
      </c>
      <c r="H109" s="14" t="s">
        <v>88</v>
      </c>
      <c r="I109" s="6">
        <v>2</v>
      </c>
    </row>
    <row r="110" spans="1:10" x14ac:dyDescent="0.3">
      <c r="B110" s="14" t="s">
        <v>89</v>
      </c>
      <c r="C110" s="13">
        <v>238.73</v>
      </c>
      <c r="H110" s="14" t="s">
        <v>90</v>
      </c>
      <c r="I110" s="6">
        <v>0</v>
      </c>
    </row>
    <row r="111" spans="1:10" x14ac:dyDescent="0.3">
      <c r="C111" s="6"/>
      <c r="H111" s="14" t="s">
        <v>91</v>
      </c>
      <c r="I111" s="6">
        <v>60</v>
      </c>
    </row>
    <row r="112" spans="1:10" x14ac:dyDescent="0.3">
      <c r="B112" s="14" t="s">
        <v>92</v>
      </c>
      <c r="C112" s="13">
        <v>183</v>
      </c>
      <c r="H112" s="14" t="s">
        <v>93</v>
      </c>
      <c r="I112" s="6" t="s">
        <v>199</v>
      </c>
    </row>
    <row r="113" spans="1:10" x14ac:dyDescent="0.3">
      <c r="H113" s="14" t="s">
        <v>94</v>
      </c>
      <c r="I113" s="6" t="s">
        <v>200</v>
      </c>
    </row>
    <row r="114" spans="1:10" x14ac:dyDescent="0.3">
      <c r="H114" s="14" t="s">
        <v>95</v>
      </c>
      <c r="I114" s="6" t="s">
        <v>84</v>
      </c>
    </row>
    <row r="117" spans="1:10" ht="15" thickBot="1" x14ac:dyDescent="0.35"/>
    <row r="118" spans="1:10" x14ac:dyDescent="0.3">
      <c r="A118" s="47" t="s">
        <v>96</v>
      </c>
      <c r="B118" s="43" t="s">
        <v>97</v>
      </c>
      <c r="C118" s="43"/>
      <c r="D118" s="43"/>
      <c r="E118" s="43"/>
      <c r="F118" s="43"/>
      <c r="G118" s="43"/>
      <c r="H118" s="43"/>
      <c r="I118" s="43"/>
      <c r="J118" s="43"/>
    </row>
    <row r="119" spans="1:10" ht="15" thickBot="1" x14ac:dyDescent="0.35">
      <c r="A119" s="48"/>
      <c r="B119" s="44"/>
      <c r="C119" s="44"/>
      <c r="D119" s="44"/>
      <c r="E119" s="44"/>
      <c r="F119" s="44"/>
      <c r="G119" s="44"/>
      <c r="H119" s="44"/>
      <c r="I119" s="44"/>
      <c r="J119" s="44"/>
    </row>
    <row r="122" spans="1:10" x14ac:dyDescent="0.3">
      <c r="B122" s="4"/>
      <c r="C122" s="4"/>
      <c r="D122" s="4"/>
      <c r="E122" s="4"/>
    </row>
    <row r="124" spans="1:10" ht="15" thickBot="1" x14ac:dyDescent="0.35">
      <c r="A124" s="15" t="s">
        <v>98</v>
      </c>
      <c r="B124" s="1"/>
      <c r="C124" s="1"/>
      <c r="D124" s="1"/>
      <c r="E124" s="1"/>
      <c r="F124" s="1"/>
      <c r="G124" s="1"/>
      <c r="H124" s="1"/>
      <c r="I124" s="1"/>
      <c r="J124" s="1"/>
    </row>
    <row r="125" spans="1:10" x14ac:dyDescent="0.3">
      <c r="A125" s="77" t="s">
        <v>204</v>
      </c>
      <c r="B125" s="77"/>
      <c r="C125" s="77"/>
      <c r="D125" s="77"/>
      <c r="E125" s="77"/>
      <c r="F125" s="77"/>
      <c r="G125" s="77"/>
      <c r="H125" s="77"/>
      <c r="I125" s="77"/>
      <c r="J125" s="77"/>
    </row>
    <row r="126" spans="1:10" x14ac:dyDescent="0.3">
      <c r="A126" s="78"/>
      <c r="B126" s="78"/>
      <c r="C126" s="78"/>
      <c r="D126" s="78"/>
      <c r="E126" s="78"/>
      <c r="F126" s="78"/>
      <c r="G126" s="78"/>
      <c r="H126" s="78"/>
      <c r="I126" s="78"/>
      <c r="J126" s="78"/>
    </row>
    <row r="127" spans="1:10" x14ac:dyDescent="0.3">
      <c r="A127" s="6"/>
    </row>
    <row r="154" spans="1:10" ht="12.6" customHeight="1" thickBot="1" x14ac:dyDescent="0.35">
      <c r="A154" s="15" t="s">
        <v>99</v>
      </c>
      <c r="B154" s="1"/>
      <c r="C154" s="1"/>
      <c r="D154" s="1"/>
      <c r="E154" s="1"/>
      <c r="F154" s="1"/>
      <c r="G154" s="1"/>
      <c r="H154" s="1"/>
      <c r="I154" s="1"/>
      <c r="J154" s="1"/>
    </row>
    <row r="155" spans="1:10" x14ac:dyDescent="0.3">
      <c r="A155" t="s">
        <v>100</v>
      </c>
    </row>
    <row r="156" spans="1:10" x14ac:dyDescent="0.3">
      <c r="A156" t="s">
        <v>101</v>
      </c>
    </row>
    <row r="157" spans="1:10" x14ac:dyDescent="0.3">
      <c r="A157" t="s">
        <v>102</v>
      </c>
    </row>
    <row r="158" spans="1:10" x14ac:dyDescent="0.3">
      <c r="A158" t="s">
        <v>103</v>
      </c>
    </row>
    <row r="161" spans="1:10" ht="15" thickBot="1" x14ac:dyDescent="0.35">
      <c r="A161" s="15" t="s">
        <v>104</v>
      </c>
      <c r="B161" s="1"/>
      <c r="C161" s="1"/>
      <c r="D161" s="1"/>
      <c r="E161" s="1"/>
      <c r="F161" s="1"/>
      <c r="G161" s="1"/>
      <c r="H161" s="1"/>
      <c r="I161" s="1"/>
      <c r="J161" s="1"/>
    </row>
    <row r="162" spans="1:10" x14ac:dyDescent="0.3">
      <c r="A162" s="4" t="s">
        <v>105</v>
      </c>
      <c r="B162" t="s">
        <v>106</v>
      </c>
      <c r="F162" s="4" t="s">
        <v>107</v>
      </c>
      <c r="G162" t="s">
        <v>108</v>
      </c>
    </row>
    <row r="163" spans="1:10" x14ac:dyDescent="0.3">
      <c r="A163" s="4" t="s">
        <v>109</v>
      </c>
      <c r="B163" t="s">
        <v>110</v>
      </c>
      <c r="F163" s="4" t="s">
        <v>111</v>
      </c>
      <c r="G163" t="s">
        <v>112</v>
      </c>
    </row>
    <row r="164" spans="1:10" x14ac:dyDescent="0.3">
      <c r="A164" s="4" t="s">
        <v>113</v>
      </c>
      <c r="B164" t="s">
        <v>114</v>
      </c>
      <c r="F164" s="4" t="s">
        <v>115</v>
      </c>
      <c r="G164" t="s">
        <v>116</v>
      </c>
    </row>
    <row r="181" spans="1:10" ht="15" thickBot="1" x14ac:dyDescent="0.35"/>
    <row r="182" spans="1:10" x14ac:dyDescent="0.3">
      <c r="A182" s="47" t="s">
        <v>117</v>
      </c>
      <c r="B182" s="43" t="s">
        <v>118</v>
      </c>
      <c r="C182" s="43"/>
      <c r="D182" s="43"/>
      <c r="E182" s="43"/>
      <c r="F182" s="43"/>
      <c r="G182" s="43"/>
      <c r="H182" s="43"/>
      <c r="I182" s="43"/>
      <c r="J182" s="43"/>
    </row>
    <row r="183" spans="1:10" ht="15" thickBot="1" x14ac:dyDescent="0.35">
      <c r="A183" s="48"/>
      <c r="B183" s="44"/>
      <c r="C183" s="44"/>
      <c r="D183" s="44"/>
      <c r="E183" s="44"/>
      <c r="F183" s="44"/>
      <c r="G183" s="44"/>
      <c r="H183" s="44"/>
      <c r="I183" s="44"/>
      <c r="J183" s="44"/>
    </row>
    <row r="185" spans="1:10" ht="15" thickBot="1" x14ac:dyDescent="0.35">
      <c r="A185" s="15" t="s">
        <v>119</v>
      </c>
      <c r="B185" s="1"/>
      <c r="C185" s="1"/>
      <c r="D185" s="1"/>
      <c r="E185" s="1"/>
      <c r="F185" s="1"/>
      <c r="G185" s="1"/>
      <c r="H185" s="1"/>
      <c r="I185" s="1"/>
      <c r="J185" s="1"/>
    </row>
    <row r="186" spans="1:10" x14ac:dyDescent="0.3">
      <c r="A186" s="40">
        <v>1</v>
      </c>
      <c r="B186" s="40"/>
      <c r="C186" s="40">
        <v>2</v>
      </c>
      <c r="D186" s="40"/>
      <c r="E186" s="40">
        <v>3</v>
      </c>
      <c r="F186" s="40"/>
      <c r="G186" s="40">
        <v>4</v>
      </c>
      <c r="H186" s="40"/>
    </row>
    <row r="189" spans="1:10" x14ac:dyDescent="0.3">
      <c r="B189" s="40" t="s">
        <v>84</v>
      </c>
      <c r="C189" s="40"/>
      <c r="D189" s="40"/>
    </row>
    <row r="202" spans="1:10" ht="15" thickBot="1" x14ac:dyDescent="0.35"/>
    <row r="203" spans="1:10" x14ac:dyDescent="0.3">
      <c r="A203" s="47" t="s">
        <v>120</v>
      </c>
      <c r="B203" s="43" t="s">
        <v>121</v>
      </c>
      <c r="C203" s="43"/>
      <c r="D203" s="43"/>
      <c r="E203" s="43"/>
      <c r="F203" s="43"/>
      <c r="G203" s="43"/>
      <c r="H203" s="43"/>
      <c r="I203" s="43"/>
      <c r="J203" s="43"/>
    </row>
    <row r="204" spans="1:10" ht="15" thickBot="1" x14ac:dyDescent="0.35">
      <c r="A204" s="48"/>
      <c r="B204" s="44"/>
      <c r="C204" s="44"/>
      <c r="D204" s="44"/>
      <c r="E204" s="44"/>
      <c r="F204" s="44"/>
      <c r="G204" s="44"/>
      <c r="H204" s="44"/>
      <c r="I204" s="44"/>
      <c r="J204" s="44"/>
    </row>
    <row r="206" spans="1:10" ht="15" thickBot="1" x14ac:dyDescent="0.35">
      <c r="A206" s="15" t="s">
        <v>119</v>
      </c>
      <c r="B206" s="1"/>
      <c r="C206" s="1"/>
      <c r="D206" s="1"/>
      <c r="E206" s="1"/>
      <c r="F206" s="1"/>
      <c r="G206" s="1"/>
      <c r="H206" s="1"/>
      <c r="I206" s="1"/>
      <c r="J206" s="1"/>
    </row>
    <row r="207" spans="1:10" x14ac:dyDescent="0.3">
      <c r="A207" s="56"/>
      <c r="B207" s="56"/>
      <c r="C207" s="56">
        <v>1</v>
      </c>
      <c r="D207" s="56"/>
      <c r="E207" s="56">
        <v>2</v>
      </c>
      <c r="F207" s="56"/>
      <c r="G207" s="56">
        <v>3</v>
      </c>
      <c r="H207" s="56"/>
      <c r="I207" s="56">
        <v>4</v>
      </c>
      <c r="J207" s="56"/>
    </row>
    <row r="208" spans="1:10" x14ac:dyDescent="0.3">
      <c r="A208" s="4" t="s">
        <v>122</v>
      </c>
      <c r="C208" s="40"/>
      <c r="D208" s="40"/>
      <c r="E208" s="40"/>
      <c r="F208" s="40"/>
      <c r="G208" s="40"/>
      <c r="H208" s="40"/>
      <c r="I208" s="40"/>
      <c r="J208" s="40"/>
    </row>
    <row r="209" spans="1:10" x14ac:dyDescent="0.3">
      <c r="A209" s="4" t="s">
        <v>105</v>
      </c>
      <c r="C209" s="40"/>
      <c r="D209" s="40"/>
      <c r="E209" s="40"/>
      <c r="F209" s="40"/>
      <c r="G209" s="40"/>
      <c r="H209" s="40"/>
      <c r="I209" s="40"/>
      <c r="J209" s="40"/>
    </row>
    <row r="210" spans="1:10" x14ac:dyDescent="0.3">
      <c r="A210" s="4" t="s">
        <v>109</v>
      </c>
      <c r="C210" s="40"/>
      <c r="D210" s="40"/>
      <c r="E210" s="40"/>
      <c r="F210" s="40"/>
      <c r="G210" s="40"/>
      <c r="H210" s="40"/>
      <c r="I210" s="40"/>
      <c r="J210" s="40"/>
    </row>
    <row r="211" spans="1:10" x14ac:dyDescent="0.3">
      <c r="A211" s="4" t="s">
        <v>113</v>
      </c>
      <c r="C211" s="40"/>
      <c r="D211" s="40"/>
      <c r="E211" s="40"/>
      <c r="F211" s="40"/>
      <c r="G211" s="40"/>
      <c r="H211" s="40"/>
      <c r="I211" s="40"/>
      <c r="J211" s="40"/>
    </row>
    <row r="212" spans="1:10" x14ac:dyDescent="0.3">
      <c r="A212" s="4" t="s">
        <v>107</v>
      </c>
      <c r="C212" s="40"/>
      <c r="D212" s="40"/>
      <c r="E212" s="40"/>
      <c r="F212" s="40"/>
      <c r="G212" s="40"/>
      <c r="H212" s="40"/>
      <c r="I212" s="40"/>
      <c r="J212" s="40"/>
    </row>
    <row r="213" spans="1:10" x14ac:dyDescent="0.3">
      <c r="A213" s="4" t="s">
        <v>123</v>
      </c>
      <c r="C213" s="40"/>
      <c r="D213" s="40"/>
      <c r="E213" s="40"/>
      <c r="F213" s="40"/>
      <c r="G213" s="40"/>
      <c r="H213" s="40"/>
      <c r="I213" s="40"/>
      <c r="J213" s="40"/>
    </row>
    <row r="214" spans="1:10" x14ac:dyDescent="0.3">
      <c r="A214" s="4" t="s">
        <v>124</v>
      </c>
      <c r="C214" s="40"/>
      <c r="D214" s="40"/>
      <c r="E214" s="40"/>
      <c r="F214" s="40"/>
      <c r="G214" s="40"/>
      <c r="H214" s="40"/>
      <c r="I214" s="40"/>
      <c r="J214" s="40"/>
    </row>
    <row r="215" spans="1:10" x14ac:dyDescent="0.3">
      <c r="A215" s="4" t="s">
        <v>125</v>
      </c>
      <c r="C215" s="40"/>
      <c r="D215" s="40"/>
      <c r="E215" s="40"/>
      <c r="F215" s="40"/>
      <c r="G215" s="40"/>
      <c r="H215" s="40"/>
      <c r="I215" s="40"/>
      <c r="J215" s="40"/>
    </row>
    <row r="216" spans="1:10" x14ac:dyDescent="0.3">
      <c r="A216" s="4" t="s">
        <v>126</v>
      </c>
      <c r="C216" s="40"/>
      <c r="D216" s="40"/>
      <c r="E216" s="40"/>
      <c r="F216" s="40"/>
      <c r="G216" s="40"/>
      <c r="H216" s="40"/>
      <c r="I216" s="40"/>
      <c r="J216" s="40"/>
    </row>
    <row r="217" spans="1:10" x14ac:dyDescent="0.3">
      <c r="A217" s="19" t="s">
        <v>127</v>
      </c>
      <c r="C217" s="46">
        <v>0</v>
      </c>
      <c r="D217" s="46"/>
      <c r="E217" s="46">
        <v>0</v>
      </c>
      <c r="F217" s="46"/>
      <c r="G217" s="46">
        <v>0</v>
      </c>
      <c r="H217" s="46"/>
      <c r="I217" s="46">
        <v>0</v>
      </c>
      <c r="J217" s="46"/>
    </row>
    <row r="218" spans="1:10" x14ac:dyDescent="0.3">
      <c r="A218" s="19" t="s">
        <v>128</v>
      </c>
      <c r="C218" s="45">
        <v>0</v>
      </c>
      <c r="D218" s="45"/>
      <c r="E218" s="45">
        <v>0</v>
      </c>
      <c r="F218" s="45"/>
      <c r="G218" s="45">
        <v>0</v>
      </c>
      <c r="H218" s="45"/>
      <c r="I218" s="45">
        <v>0</v>
      </c>
      <c r="J218" s="45"/>
    </row>
    <row r="219" spans="1:10" x14ac:dyDescent="0.3">
      <c r="A219" s="19" t="s">
        <v>129</v>
      </c>
      <c r="C219" s="40"/>
      <c r="D219" s="40"/>
      <c r="E219" s="40"/>
      <c r="F219" s="40"/>
      <c r="G219" s="40"/>
      <c r="H219" s="40"/>
      <c r="I219" s="40"/>
      <c r="J219" s="40"/>
    </row>
    <row r="220" spans="1:10" x14ac:dyDescent="0.3">
      <c r="C220" s="11" t="s">
        <v>130</v>
      </c>
      <c r="D220" s="18">
        <v>0</v>
      </c>
      <c r="E220" s="7"/>
      <c r="F220" s="11" t="s">
        <v>131</v>
      </c>
      <c r="G220" s="7"/>
      <c r="H220" s="7"/>
      <c r="I220" s="18">
        <v>0</v>
      </c>
      <c r="J220" t="s">
        <v>132</v>
      </c>
    </row>
    <row r="221" spans="1:10" x14ac:dyDescent="0.3">
      <c r="C221" s="11" t="s">
        <v>133</v>
      </c>
      <c r="D221" s="17">
        <v>1</v>
      </c>
      <c r="E221" s="7"/>
      <c r="F221" s="11" t="s">
        <v>134</v>
      </c>
      <c r="G221" s="7"/>
      <c r="H221" t="s">
        <v>84</v>
      </c>
      <c r="I221" s="7"/>
    </row>
    <row r="223" spans="1:10" ht="15" thickBot="1" x14ac:dyDescent="0.35"/>
    <row r="224" spans="1:10" x14ac:dyDescent="0.3">
      <c r="A224" s="47" t="s">
        <v>135</v>
      </c>
      <c r="B224" s="43" t="s">
        <v>136</v>
      </c>
      <c r="C224" s="43"/>
      <c r="D224" s="43"/>
      <c r="E224" s="43"/>
      <c r="F224" s="43"/>
      <c r="G224" s="43"/>
      <c r="H224" s="43"/>
      <c r="I224" s="43"/>
      <c r="J224" s="43"/>
    </row>
    <row r="225" spans="1:10" ht="15" thickBot="1" x14ac:dyDescent="0.35">
      <c r="A225" s="48"/>
      <c r="B225" s="44"/>
      <c r="C225" s="44"/>
      <c r="D225" s="44"/>
      <c r="E225" s="44"/>
      <c r="F225" s="44"/>
      <c r="G225" s="44"/>
      <c r="H225" s="44"/>
      <c r="I225" s="44"/>
      <c r="J225" s="44"/>
    </row>
    <row r="227" spans="1:10" ht="15" thickBot="1" x14ac:dyDescent="0.35">
      <c r="A227" s="15" t="s">
        <v>63</v>
      </c>
      <c r="B227" s="15"/>
      <c r="C227" s="15"/>
      <c r="D227" s="15"/>
      <c r="E227" s="15"/>
      <c r="F227" s="15"/>
      <c r="G227" s="15"/>
      <c r="H227" s="15"/>
      <c r="I227" s="15"/>
      <c r="J227" s="15"/>
    </row>
    <row r="228" spans="1:10" x14ac:dyDescent="0.3">
      <c r="A228" s="75" t="s">
        <v>137</v>
      </c>
      <c r="B228" s="75"/>
      <c r="C228" s="75" t="s">
        <v>138</v>
      </c>
      <c r="D228" s="75"/>
      <c r="E228" s="75" t="s">
        <v>139</v>
      </c>
      <c r="F228" s="75"/>
      <c r="G228" s="75" t="s">
        <v>140</v>
      </c>
      <c r="H228" s="75"/>
      <c r="I228" s="75" t="s">
        <v>141</v>
      </c>
      <c r="J228" s="75"/>
    </row>
    <row r="229" spans="1:10" x14ac:dyDescent="0.3">
      <c r="A229" s="40" t="s">
        <v>142</v>
      </c>
      <c r="B229" s="40"/>
      <c r="C229" s="40">
        <v>183</v>
      </c>
      <c r="D229" s="40"/>
      <c r="E229" s="40">
        <v>1</v>
      </c>
      <c r="F229" s="40"/>
      <c r="G229" s="40">
        <v>0</v>
      </c>
      <c r="H229" s="40"/>
      <c r="I229" s="40">
        <v>0</v>
      </c>
      <c r="J229" s="40"/>
    </row>
    <row r="230" spans="1:10" x14ac:dyDescent="0.3">
      <c r="A230" s="40"/>
      <c r="B230" s="40"/>
      <c r="C230" s="40"/>
      <c r="D230" s="40"/>
      <c r="E230" s="40"/>
      <c r="F230" s="40"/>
      <c r="G230" s="40"/>
      <c r="H230" s="40"/>
      <c r="I230" s="40"/>
      <c r="J230" s="40"/>
    </row>
    <row r="231" spans="1:10" ht="15" thickBot="1" x14ac:dyDescent="0.35">
      <c r="C231" s="76" t="s">
        <v>143</v>
      </c>
      <c r="D231" s="76"/>
      <c r="E231" s="76"/>
      <c r="F231" s="76"/>
      <c r="G231" s="76"/>
      <c r="H231" s="76"/>
      <c r="I231" s="1" t="s">
        <v>84</v>
      </c>
      <c r="J231" s="1"/>
    </row>
    <row r="234" spans="1:10" ht="15" thickBot="1" x14ac:dyDescent="0.35">
      <c r="A234" s="15" t="s">
        <v>209</v>
      </c>
      <c r="B234" s="15"/>
      <c r="C234" s="15"/>
      <c r="D234" s="15"/>
      <c r="E234" s="15"/>
      <c r="F234" s="15"/>
      <c r="G234" s="15"/>
      <c r="H234" s="15"/>
      <c r="I234" s="15"/>
      <c r="J234" s="15"/>
    </row>
    <row r="235" spans="1:10" x14ac:dyDescent="0.3">
      <c r="A235" s="41"/>
      <c r="B235" s="41"/>
      <c r="C235" s="41"/>
      <c r="D235" s="41" t="s">
        <v>207</v>
      </c>
      <c r="E235" s="41"/>
      <c r="F235" s="41" t="s">
        <v>205</v>
      </c>
      <c r="G235" s="41"/>
      <c r="H235" s="41" t="s">
        <v>206</v>
      </c>
      <c r="I235" s="41"/>
      <c r="J235" s="20" t="s">
        <v>208</v>
      </c>
    </row>
    <row r="236" spans="1:10" x14ac:dyDescent="0.3">
      <c r="A236" s="40" t="s">
        <v>212</v>
      </c>
      <c r="B236" s="40"/>
      <c r="C236" s="40"/>
      <c r="D236" s="40">
        <v>0.89700000000000002</v>
      </c>
      <c r="E236" s="40"/>
      <c r="F236" s="40">
        <v>0.98</v>
      </c>
      <c r="G236" s="40"/>
      <c r="H236" s="40">
        <v>1.125</v>
      </c>
      <c r="I236" s="40"/>
      <c r="J236">
        <f>H236*F236*D236</f>
        <v>0.98894250000000006</v>
      </c>
    </row>
    <row r="237" spans="1:10" ht="22.8" customHeight="1" x14ac:dyDescent="0.3">
      <c r="A237" s="40"/>
      <c r="B237" s="40"/>
      <c r="C237" s="40"/>
      <c r="D237" s="40" t="s">
        <v>210</v>
      </c>
      <c r="E237" s="40"/>
      <c r="F237" s="42">
        <v>18211.23</v>
      </c>
      <c r="G237" s="42"/>
      <c r="H237" t="s">
        <v>211</v>
      </c>
      <c r="I237" s="36">
        <f>F237*J236</f>
        <v>18009.859324274999</v>
      </c>
      <c r="J237" s="27"/>
    </row>
    <row r="238" spans="1:10" ht="22.8" customHeight="1" x14ac:dyDescent="0.3">
      <c r="A238" s="32"/>
      <c r="B238" s="32"/>
      <c r="C238" s="32"/>
      <c r="D238" s="32"/>
      <c r="E238" s="32"/>
      <c r="F238" s="37"/>
      <c r="G238" s="37"/>
      <c r="H238" t="s">
        <v>217</v>
      </c>
      <c r="I238" s="36">
        <f>H236*F236</f>
        <v>1.1025</v>
      </c>
      <c r="J238" s="27"/>
    </row>
    <row r="239" spans="1:10" ht="15" thickBot="1" x14ac:dyDescent="0.35">
      <c r="A239" s="15" t="s">
        <v>150</v>
      </c>
      <c r="B239" s="15"/>
      <c r="C239" s="15"/>
      <c r="D239" s="15"/>
      <c r="E239" s="15"/>
      <c r="F239" s="15"/>
      <c r="G239" s="15"/>
      <c r="H239" s="15"/>
      <c r="I239" s="15"/>
      <c r="J239" s="15"/>
    </row>
    <row r="240" spans="1:10" x14ac:dyDescent="0.3">
      <c r="A240" s="41" t="s">
        <v>137</v>
      </c>
      <c r="B240" s="41"/>
      <c r="C240" s="20" t="s">
        <v>138</v>
      </c>
      <c r="D240" s="20" t="s">
        <v>144</v>
      </c>
      <c r="E240" s="20" t="s">
        <v>145</v>
      </c>
      <c r="F240" s="20" t="s">
        <v>146</v>
      </c>
      <c r="G240" s="20" t="s">
        <v>111</v>
      </c>
      <c r="H240" s="20" t="s">
        <v>147</v>
      </c>
      <c r="I240" s="20" t="s">
        <v>148</v>
      </c>
      <c r="J240" s="20" t="s">
        <v>149</v>
      </c>
    </row>
    <row r="241" spans="1:14" ht="34.799999999999997" customHeight="1" x14ac:dyDescent="0.3">
      <c r="A241" s="39" t="s">
        <v>213</v>
      </c>
      <c r="B241" s="39"/>
      <c r="C241" s="23">
        <v>198.5</v>
      </c>
      <c r="D241" s="25">
        <v>23453.46</v>
      </c>
      <c r="E241" s="25">
        <f>+C241*D241*D236*F236*H236</f>
        <v>4604033.488160925</v>
      </c>
      <c r="F241" s="30"/>
      <c r="G241" s="30"/>
      <c r="H241" s="30"/>
      <c r="I241" s="30"/>
      <c r="J241" s="28">
        <f>E241</f>
        <v>4604033.488160925</v>
      </c>
      <c r="N241">
        <v>21412</v>
      </c>
    </row>
    <row r="242" spans="1:14" x14ac:dyDescent="0.3">
      <c r="A242" s="39" t="s">
        <v>214</v>
      </c>
      <c r="B242" s="39"/>
      <c r="C242" s="23">
        <v>9.3440999999999992</v>
      </c>
      <c r="D242" s="24">
        <v>1800</v>
      </c>
      <c r="E242" s="25">
        <f>+C242*D242*F236*H236</f>
        <v>18543.366449999994</v>
      </c>
      <c r="F242" s="30"/>
      <c r="G242" s="30"/>
      <c r="H242" s="30"/>
      <c r="I242" s="30"/>
      <c r="J242" s="28">
        <f t="shared" ref="J242:J245" si="0">E242</f>
        <v>18543.366449999994</v>
      </c>
    </row>
    <row r="243" spans="1:14" x14ac:dyDescent="0.3">
      <c r="A243" s="39" t="s">
        <v>215</v>
      </c>
      <c r="B243" s="39"/>
      <c r="C243" s="23">
        <v>30.88</v>
      </c>
      <c r="D243" s="24">
        <v>4200</v>
      </c>
      <c r="E243" s="25">
        <f>+C243*D243*J$236</f>
        <v>128261.88648</v>
      </c>
      <c r="F243" s="33"/>
      <c r="G243" s="33"/>
      <c r="H243" s="33"/>
      <c r="I243" s="33"/>
      <c r="J243" s="28">
        <f t="shared" si="0"/>
        <v>128261.88648</v>
      </c>
    </row>
    <row r="244" spans="1:14" x14ac:dyDescent="0.3">
      <c r="A244" s="39" t="s">
        <v>218</v>
      </c>
      <c r="B244" s="39"/>
      <c r="C244" s="23">
        <v>24.76</v>
      </c>
      <c r="D244" s="24">
        <v>23453.46</v>
      </c>
      <c r="E244" s="25">
        <f>+C244*D244*F236*H236</f>
        <v>640230.20573400008</v>
      </c>
      <c r="F244" s="33"/>
      <c r="G244" s="33"/>
      <c r="H244" s="33"/>
      <c r="I244" s="33"/>
      <c r="J244" s="28">
        <f>E244*D236*F236</f>
        <v>562800.76465253008</v>
      </c>
    </row>
    <row r="245" spans="1:14" x14ac:dyDescent="0.3">
      <c r="A245" s="39" t="s">
        <v>216</v>
      </c>
      <c r="B245" s="39"/>
      <c r="C245" s="23">
        <v>6.24</v>
      </c>
      <c r="D245" s="24">
        <v>1800</v>
      </c>
      <c r="E245" s="25">
        <f>+C245*D245*F236*H236</f>
        <v>12383.28</v>
      </c>
      <c r="F245" s="33"/>
      <c r="G245" s="33"/>
      <c r="H245" s="33"/>
      <c r="I245" s="33"/>
      <c r="J245" s="28">
        <f t="shared" si="0"/>
        <v>12383.28</v>
      </c>
    </row>
    <row r="246" spans="1:14" x14ac:dyDescent="0.3">
      <c r="A246" s="39" t="s">
        <v>219</v>
      </c>
      <c r="B246" s="39"/>
      <c r="C246" s="23">
        <v>19</v>
      </c>
      <c r="D246" s="24">
        <v>1800</v>
      </c>
      <c r="E246" s="25">
        <f>C246*D246*H236*F236</f>
        <v>37705.5</v>
      </c>
      <c r="F246" s="33"/>
      <c r="G246" s="33"/>
      <c r="H246" s="33"/>
      <c r="I246" s="33"/>
      <c r="J246" s="28">
        <f>E246</f>
        <v>37705.5</v>
      </c>
    </row>
    <row r="247" spans="1:14" x14ac:dyDescent="0.3">
      <c r="A247" s="39" t="s">
        <v>220</v>
      </c>
      <c r="B247" s="39"/>
      <c r="C247" s="23">
        <v>45.53</v>
      </c>
      <c r="D247" s="24">
        <v>5864.49</v>
      </c>
      <c r="E247" s="25">
        <f>D247*C247*F236*H236*D236</f>
        <v>264057.76408509223</v>
      </c>
      <c r="F247" s="33"/>
      <c r="G247" s="33"/>
      <c r="H247" s="33"/>
      <c r="I247" s="33"/>
      <c r="J247" s="28">
        <f>E247</f>
        <v>264057.76408509223</v>
      </c>
    </row>
    <row r="248" spans="1:14" x14ac:dyDescent="0.3">
      <c r="A248" s="39" t="s">
        <v>223</v>
      </c>
      <c r="B248" s="39"/>
      <c r="C248" s="23">
        <v>1</v>
      </c>
      <c r="D248" s="24">
        <v>97193.7</v>
      </c>
      <c r="E248" s="25">
        <f>D248*C248*F236*H236</f>
        <v>107156.05425</v>
      </c>
      <c r="F248" s="33"/>
      <c r="G248" s="33"/>
      <c r="H248" s="33"/>
      <c r="I248" s="33"/>
      <c r="J248" s="28">
        <f>E248</f>
        <v>107156.05425</v>
      </c>
    </row>
    <row r="249" spans="1:14" x14ac:dyDescent="0.3">
      <c r="A249" s="39" t="s">
        <v>221</v>
      </c>
      <c r="B249" s="39"/>
      <c r="C249" s="23">
        <v>4.5</v>
      </c>
      <c r="D249" s="24">
        <v>45000</v>
      </c>
      <c r="E249" s="25">
        <f>D249*C249*D236*F236*H236</f>
        <v>200260.85624999998</v>
      </c>
      <c r="F249" s="33"/>
      <c r="G249" s="33"/>
      <c r="H249" s="33"/>
      <c r="I249" s="33"/>
      <c r="J249" s="28">
        <f>E249</f>
        <v>200260.85624999998</v>
      </c>
    </row>
    <row r="250" spans="1:14" ht="15" thickBot="1" x14ac:dyDescent="0.35">
      <c r="A250" s="40"/>
      <c r="B250" s="40"/>
      <c r="E250" s="35"/>
      <c r="F250" s="76" t="s">
        <v>151</v>
      </c>
      <c r="G250" s="76"/>
      <c r="H250" s="76"/>
      <c r="I250" s="49">
        <f>SUM(J241:J249)</f>
        <v>5935202.9603285473</v>
      </c>
      <c r="J250" s="50"/>
    </row>
    <row r="251" spans="1:14" ht="15" thickBot="1" x14ac:dyDescent="0.35"/>
    <row r="252" spans="1:14" x14ac:dyDescent="0.3">
      <c r="A252" s="47" t="s">
        <v>152</v>
      </c>
      <c r="B252" s="43" t="s">
        <v>153</v>
      </c>
      <c r="C252" s="43"/>
      <c r="D252" s="43"/>
      <c r="E252" s="43"/>
      <c r="F252" s="43"/>
      <c r="G252" s="43"/>
      <c r="H252" s="43"/>
      <c r="I252" s="43"/>
      <c r="J252" s="43"/>
    </row>
    <row r="253" spans="1:14" ht="15" thickBot="1" x14ac:dyDescent="0.35">
      <c r="A253" s="48"/>
      <c r="B253" s="44"/>
      <c r="C253" s="44"/>
      <c r="D253" s="44"/>
      <c r="E253" s="44"/>
      <c r="F253" s="44"/>
      <c r="G253" s="44"/>
      <c r="H253" s="44"/>
      <c r="I253" s="44"/>
      <c r="J253" s="44"/>
    </row>
    <row r="256" spans="1:14" ht="15" thickBot="1" x14ac:dyDescent="0.35">
      <c r="E256" s="21" t="s">
        <v>154</v>
      </c>
      <c r="F256" s="76" t="s">
        <v>155</v>
      </c>
      <c r="G256" s="76"/>
      <c r="H256" s="76"/>
      <c r="I256" t="s">
        <v>84</v>
      </c>
    </row>
    <row r="258" spans="1:19" x14ac:dyDescent="0.3">
      <c r="S258">
        <v>2</v>
      </c>
    </row>
    <row r="259" spans="1:19" ht="15" thickBot="1" x14ac:dyDescent="0.35"/>
    <row r="260" spans="1:19" x14ac:dyDescent="0.3">
      <c r="A260" s="47" t="s">
        <v>156</v>
      </c>
      <c r="B260" s="43" t="s">
        <v>157</v>
      </c>
      <c r="C260" s="43"/>
      <c r="D260" s="43"/>
      <c r="E260" s="43"/>
      <c r="F260" s="43"/>
      <c r="G260" s="43"/>
      <c r="H260" s="43"/>
      <c r="I260" s="43"/>
      <c r="J260" s="43"/>
    </row>
    <row r="261" spans="1:19" ht="15" thickBot="1" x14ac:dyDescent="0.35">
      <c r="A261" s="48"/>
      <c r="B261" s="44"/>
      <c r="C261" s="44"/>
      <c r="D261" s="44"/>
      <c r="E261" s="44"/>
      <c r="F261" s="44"/>
      <c r="G261" s="44"/>
      <c r="H261" s="44"/>
      <c r="I261" s="44"/>
      <c r="J261" s="44"/>
    </row>
    <row r="263" spans="1:19" x14ac:dyDescent="0.3">
      <c r="B263" t="s">
        <v>158</v>
      </c>
      <c r="I263" s="45">
        <v>0</v>
      </c>
      <c r="J263" s="45"/>
    </row>
    <row r="264" spans="1:19" x14ac:dyDescent="0.3">
      <c r="B264" t="s">
        <v>159</v>
      </c>
      <c r="I264" s="45">
        <v>0</v>
      </c>
      <c r="J264" s="45"/>
    </row>
    <row r="265" spans="1:19" x14ac:dyDescent="0.3">
      <c r="B265" t="s">
        <v>160</v>
      </c>
      <c r="I265" s="40" t="s">
        <v>84</v>
      </c>
      <c r="J265" s="40"/>
    </row>
    <row r="266" spans="1:19" x14ac:dyDescent="0.3">
      <c r="I266" s="29"/>
      <c r="J266" s="29"/>
    </row>
    <row r="267" spans="1:19" x14ac:dyDescent="0.3">
      <c r="I267" s="29"/>
      <c r="J267" s="29"/>
    </row>
    <row r="269" spans="1:19" ht="15" thickBot="1" x14ac:dyDescent="0.35"/>
    <row r="270" spans="1:19" x14ac:dyDescent="0.3">
      <c r="A270" s="47" t="s">
        <v>161</v>
      </c>
      <c r="B270" s="43" t="s">
        <v>162</v>
      </c>
      <c r="C270" s="43"/>
      <c r="D270" s="43"/>
      <c r="E270" s="43"/>
      <c r="F270" s="43"/>
      <c r="G270" s="43"/>
      <c r="H270" s="43"/>
      <c r="I270" s="43"/>
      <c r="J270" s="43"/>
    </row>
    <row r="271" spans="1:19" ht="15" thickBot="1" x14ac:dyDescent="0.35">
      <c r="A271" s="48"/>
      <c r="B271" s="44"/>
      <c r="C271" s="44"/>
      <c r="D271" s="44"/>
      <c r="E271" s="44"/>
      <c r="F271" s="44"/>
      <c r="G271" s="44"/>
      <c r="H271" s="44"/>
      <c r="I271" s="44"/>
      <c r="J271" s="44"/>
    </row>
    <row r="281" spans="1:10" ht="15" thickBot="1" x14ac:dyDescent="0.35"/>
    <row r="282" spans="1:10" x14ac:dyDescent="0.3">
      <c r="A282" s="47" t="s">
        <v>163</v>
      </c>
      <c r="B282" s="43" t="s">
        <v>164</v>
      </c>
      <c r="C282" s="43"/>
      <c r="D282" s="43"/>
      <c r="E282" s="43"/>
      <c r="F282" s="43"/>
      <c r="G282" s="43"/>
      <c r="H282" s="43"/>
      <c r="I282" s="43"/>
      <c r="J282" s="43"/>
    </row>
    <row r="283" spans="1:10" ht="15" thickBot="1" x14ac:dyDescent="0.35">
      <c r="A283" s="48"/>
      <c r="B283" s="44"/>
      <c r="C283" s="44"/>
      <c r="D283" s="44"/>
      <c r="E283" s="44"/>
      <c r="F283" s="44"/>
      <c r="G283" s="44"/>
      <c r="H283" s="44"/>
      <c r="I283" s="44"/>
      <c r="J283" s="44"/>
    </row>
    <row r="285" spans="1:10" x14ac:dyDescent="0.3">
      <c r="A285" s="4" t="s">
        <v>165</v>
      </c>
    </row>
    <row r="286" spans="1:10" x14ac:dyDescent="0.3">
      <c r="B286" s="11" t="s">
        <v>166</v>
      </c>
      <c r="I286" s="79">
        <f>I250</f>
        <v>5935202.9603285473</v>
      </c>
      <c r="J286" s="79"/>
    </row>
    <row r="289" spans="1:10" x14ac:dyDescent="0.3">
      <c r="A289" s="4" t="s">
        <v>167</v>
      </c>
    </row>
    <row r="290" spans="1:10" x14ac:dyDescent="0.3">
      <c r="B290" s="7" t="s">
        <v>168</v>
      </c>
      <c r="C290" s="7"/>
      <c r="D290" s="26">
        <v>136.08000000000001</v>
      </c>
      <c r="E290" s="7" t="s">
        <v>139</v>
      </c>
      <c r="F290" s="22">
        <f>D291/D290</f>
        <v>0.78223838918283362</v>
      </c>
    </row>
    <row r="291" spans="1:10" x14ac:dyDescent="0.3">
      <c r="B291" s="7" t="s">
        <v>222</v>
      </c>
      <c r="D291" s="26">
        <v>106.447</v>
      </c>
      <c r="E291" s="7"/>
    </row>
    <row r="293" spans="1:10" x14ac:dyDescent="0.3">
      <c r="B293" s="4" t="s">
        <v>169</v>
      </c>
      <c r="I293" s="79">
        <f>+I286*F290</f>
        <v>4642743.6031605881</v>
      </c>
      <c r="J293" s="79"/>
    </row>
    <row r="300" spans="1:10" x14ac:dyDescent="0.3">
      <c r="B300" s="4" t="s">
        <v>5</v>
      </c>
    </row>
    <row r="301" spans="1:10" x14ac:dyDescent="0.3">
      <c r="B301" t="s">
        <v>170</v>
      </c>
    </row>
    <row r="302" spans="1:10" x14ac:dyDescent="0.3">
      <c r="B302" t="s">
        <v>171</v>
      </c>
    </row>
    <row r="303" spans="1:10" x14ac:dyDescent="0.3">
      <c r="B303" t="s">
        <v>172</v>
      </c>
    </row>
    <row r="304" spans="1:10" x14ac:dyDescent="0.3">
      <c r="B304" t="s">
        <v>173</v>
      </c>
    </row>
    <row r="305" spans="1:10" x14ac:dyDescent="0.3">
      <c r="B305" t="s">
        <v>174</v>
      </c>
    </row>
    <row r="308" spans="1:10" ht="15" thickBot="1" x14ac:dyDescent="0.35"/>
    <row r="309" spans="1:10" x14ac:dyDescent="0.3">
      <c r="A309" s="47" t="s">
        <v>175</v>
      </c>
      <c r="B309" s="43" t="s">
        <v>176</v>
      </c>
      <c r="C309" s="43"/>
      <c r="D309" s="43"/>
      <c r="E309" s="43"/>
      <c r="F309" s="43"/>
      <c r="G309" s="43"/>
      <c r="H309" s="43"/>
      <c r="I309" s="43"/>
      <c r="J309" s="43"/>
    </row>
    <row r="310" spans="1:10" ht="15" thickBot="1" x14ac:dyDescent="0.35">
      <c r="A310" s="48"/>
      <c r="B310" s="44"/>
      <c r="C310" s="44"/>
      <c r="D310" s="44"/>
      <c r="E310" s="44"/>
      <c r="F310" s="44"/>
      <c r="G310" s="44"/>
      <c r="H310" s="44"/>
      <c r="I310" s="44"/>
      <c r="J310" s="44"/>
    </row>
    <row r="330" spans="1:10" ht="15" thickBot="1" x14ac:dyDescent="0.35"/>
    <row r="331" spans="1:10" x14ac:dyDescent="0.3">
      <c r="A331" s="47" t="s">
        <v>177</v>
      </c>
      <c r="B331" s="43" t="s">
        <v>178</v>
      </c>
      <c r="C331" s="43"/>
      <c r="D331" s="43"/>
      <c r="E331" s="43"/>
      <c r="F331" s="43"/>
      <c r="G331" s="43"/>
      <c r="H331" s="43"/>
      <c r="I331" s="43"/>
      <c r="J331" s="43"/>
    </row>
    <row r="332" spans="1:10" ht="15" thickBot="1" x14ac:dyDescent="0.35">
      <c r="A332" s="48"/>
      <c r="B332" s="44"/>
      <c r="C332" s="44"/>
      <c r="D332" s="44"/>
      <c r="E332" s="44"/>
      <c r="F332" s="44"/>
      <c r="G332" s="44"/>
      <c r="H332" s="44"/>
      <c r="I332" s="44"/>
      <c r="J332" s="44"/>
    </row>
  </sheetData>
  <mergeCells count="142">
    <mergeCell ref="G230:H230"/>
    <mergeCell ref="A235:C235"/>
    <mergeCell ref="A125:J126"/>
    <mergeCell ref="I286:J286"/>
    <mergeCell ref="I293:J293"/>
    <mergeCell ref="I264:J264"/>
    <mergeCell ref="I265:J265"/>
    <mergeCell ref="A270:A271"/>
    <mergeCell ref="B270:J271"/>
    <mergeCell ref="A282:A283"/>
    <mergeCell ref="B282:J283"/>
    <mergeCell ref="F256:H256"/>
    <mergeCell ref="A260:A261"/>
    <mergeCell ref="B260:J261"/>
    <mergeCell ref="I263:J263"/>
    <mergeCell ref="A246:B246"/>
    <mergeCell ref="A250:B250"/>
    <mergeCell ref="F250:H250"/>
    <mergeCell ref="A252:A253"/>
    <mergeCell ref="B252:J253"/>
    <mergeCell ref="A240:B240"/>
    <mergeCell ref="A241:B241"/>
    <mergeCell ref="A242:B242"/>
    <mergeCell ref="C229:D229"/>
    <mergeCell ref="A103:A104"/>
    <mergeCell ref="B103:J104"/>
    <mergeCell ref="A182:A183"/>
    <mergeCell ref="B182:J183"/>
    <mergeCell ref="A106:D106"/>
    <mergeCell ref="A118:A119"/>
    <mergeCell ref="E218:F218"/>
    <mergeCell ref="E219:F219"/>
    <mergeCell ref="C213:D213"/>
    <mergeCell ref="C214:D214"/>
    <mergeCell ref="C215:D215"/>
    <mergeCell ref="C216:D216"/>
    <mergeCell ref="C217:D217"/>
    <mergeCell ref="C208:D208"/>
    <mergeCell ref="C209:D209"/>
    <mergeCell ref="C210:D210"/>
    <mergeCell ref="G219:H219"/>
    <mergeCell ref="I209:J209"/>
    <mergeCell ref="I210:J210"/>
    <mergeCell ref="I211:J211"/>
    <mergeCell ref="I212:J212"/>
    <mergeCell ref="I213:J213"/>
    <mergeCell ref="I214:J214"/>
    <mergeCell ref="I215:J215"/>
    <mergeCell ref="A1:J3"/>
    <mergeCell ref="A74:A75"/>
    <mergeCell ref="B74:J75"/>
    <mergeCell ref="A82:E82"/>
    <mergeCell ref="G47:H48"/>
    <mergeCell ref="B47:F48"/>
    <mergeCell ref="A47:A48"/>
    <mergeCell ref="A52:A53"/>
    <mergeCell ref="B52:J53"/>
    <mergeCell ref="A22:A23"/>
    <mergeCell ref="B22:D23"/>
    <mergeCell ref="A331:A332"/>
    <mergeCell ref="B331:J332"/>
    <mergeCell ref="I250:J250"/>
    <mergeCell ref="A186:B186"/>
    <mergeCell ref="C186:D186"/>
    <mergeCell ref="E186:F186"/>
    <mergeCell ref="G186:H186"/>
    <mergeCell ref="B189:D189"/>
    <mergeCell ref="I47:J48"/>
    <mergeCell ref="A93:E93"/>
    <mergeCell ref="A97:E97"/>
    <mergeCell ref="C211:D211"/>
    <mergeCell ref="C212:D212"/>
    <mergeCell ref="A203:A204"/>
    <mergeCell ref="B203:J204"/>
    <mergeCell ref="A207:B207"/>
    <mergeCell ref="C207:D207"/>
    <mergeCell ref="E207:F207"/>
    <mergeCell ref="G207:H207"/>
    <mergeCell ref="I207:J207"/>
    <mergeCell ref="E208:F208"/>
    <mergeCell ref="G208:H208"/>
    <mergeCell ref="I208:J208"/>
    <mergeCell ref="E209:F209"/>
    <mergeCell ref="A309:A310"/>
    <mergeCell ref="B309:J310"/>
    <mergeCell ref="E210:F210"/>
    <mergeCell ref="E211:F211"/>
    <mergeCell ref="E212:F212"/>
    <mergeCell ref="I216:J216"/>
    <mergeCell ref="I217:J217"/>
    <mergeCell ref="I218:J218"/>
    <mergeCell ref="I219:J219"/>
    <mergeCell ref="G214:H214"/>
    <mergeCell ref="G215:H215"/>
    <mergeCell ref="G216:H216"/>
    <mergeCell ref="G217:H217"/>
    <mergeCell ref="G218:H218"/>
    <mergeCell ref="G210:H210"/>
    <mergeCell ref="G211:H211"/>
    <mergeCell ref="G212:H212"/>
    <mergeCell ref="G213:H213"/>
    <mergeCell ref="A224:A225"/>
    <mergeCell ref="B224:J225"/>
    <mergeCell ref="A228:B228"/>
    <mergeCell ref="C228:D228"/>
    <mergeCell ref="E228:F228"/>
    <mergeCell ref="G228:H228"/>
    <mergeCell ref="F235:G235"/>
    <mergeCell ref="F236:G236"/>
    <mergeCell ref="F237:G237"/>
    <mergeCell ref="H235:I235"/>
    <mergeCell ref="H236:I236"/>
    <mergeCell ref="B118:J119"/>
    <mergeCell ref="C218:D218"/>
    <mergeCell ref="C219:D219"/>
    <mergeCell ref="E213:F213"/>
    <mergeCell ref="E214:F214"/>
    <mergeCell ref="E215:F215"/>
    <mergeCell ref="E216:F216"/>
    <mergeCell ref="E217:F217"/>
    <mergeCell ref="G209:H209"/>
    <mergeCell ref="I228:J228"/>
    <mergeCell ref="I229:J229"/>
    <mergeCell ref="I230:J230"/>
    <mergeCell ref="A229:B229"/>
    <mergeCell ref="A230:B230"/>
    <mergeCell ref="C231:H231"/>
    <mergeCell ref="C230:D230"/>
    <mergeCell ref="E229:F229"/>
    <mergeCell ref="E230:F230"/>
    <mergeCell ref="G229:H229"/>
    <mergeCell ref="A243:B243"/>
    <mergeCell ref="A244:B244"/>
    <mergeCell ref="A245:B245"/>
    <mergeCell ref="A247:B247"/>
    <mergeCell ref="A249:B249"/>
    <mergeCell ref="A248:B248"/>
    <mergeCell ref="A236:C236"/>
    <mergeCell ref="A237:C237"/>
    <mergeCell ref="D235:E235"/>
    <mergeCell ref="D236:E236"/>
    <mergeCell ref="D237:E237"/>
  </mergeCells>
  <phoneticPr fontId="13" type="noConversion"/>
  <hyperlinks>
    <hyperlink ref="E33" r:id="rId1" display="https://www.bing.com/ck/a?!&amp;&amp;p=141f603702eedd169de11cbbb3b7848303c414caf65d00a4cc33ab2f1ff078fcJmltdHM9MTcyOTIwOTYwMA&amp;ptn=3&amp;ver=2&amp;hsh=4&amp;fclid=0073cf42-8508-6f06-37b1-dde7846b6e9d&amp;u=a1L21hcHM_Jm1lcGk9MTI3fn5Vbmtub3dufkFkZHJlc3NfTGluayZ0eT0xOCZxPUNhdmFsaWElMjBSZXNpZGVuY2lhbCZzcz15cGlkLllOOTAwMXg2MTE2MjE2NjU4MDQ4ODI0NDE0JnBwb2lzPTIxLjkwMTc1MjQ3MTkyMzgyOF8tMTAyLjMyNTY0NTQ0Njc3NzM0X0NhdmFsaWElMjBSZXNpZGVuY2lhbF9ZTjkwMDF4NjExNjIxNjY1ODA0ODgyNDQxNH4mY3A9MjEuOTAxNzUyfi0xMDIuMzI1NjQ1JnY9MiZzVj0xJkZPUk09TVBTUlBM&amp;ntb=1"/>
  </hyperlinks>
  <pageMargins left="0.25" right="0.25" top="0.75" bottom="0.75" header="0.3" footer="0.3"/>
  <pageSetup paperSize="9" orientation="portrait" r:id="rId2"/>
  <headerFooter>
    <oddHeader>&amp;C&amp;"-,Negrita"
&amp;RAVALUO  XXXXX-XXX-XX
15 DE OCTUBRE DEL 2024</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6"/>
  <sheetViews>
    <sheetView tabSelected="1" zoomScale="87" workbookViewId="0">
      <selection activeCell="E18" sqref="E18"/>
    </sheetView>
  </sheetViews>
  <sheetFormatPr baseColWidth="10" defaultRowHeight="14.4" x14ac:dyDescent="0.3"/>
  <cols>
    <col min="1" max="2" width="13.77734375" bestFit="1" customWidth="1"/>
    <col min="3" max="3" width="14.77734375" bestFit="1" customWidth="1"/>
    <col min="4" max="5" width="13.77734375" bestFit="1" customWidth="1"/>
    <col min="6" max="6" width="20.77734375" bestFit="1" customWidth="1"/>
    <col min="7" max="7" width="12.33203125" bestFit="1" customWidth="1"/>
  </cols>
  <sheetData>
    <row r="4" spans="1:7" x14ac:dyDescent="0.3">
      <c r="A4" t="s">
        <v>224</v>
      </c>
      <c r="B4">
        <v>100.917</v>
      </c>
      <c r="C4" t="s">
        <v>139</v>
      </c>
      <c r="D4">
        <f>B5/B4</f>
        <v>1.3484348524034604</v>
      </c>
    </row>
    <row r="5" spans="1:7" x14ac:dyDescent="0.3">
      <c r="A5" t="s">
        <v>225</v>
      </c>
      <c r="B5">
        <v>136.08000000000001</v>
      </c>
    </row>
    <row r="8" spans="1:7" x14ac:dyDescent="0.3">
      <c r="A8" t="s">
        <v>226</v>
      </c>
      <c r="B8" t="s">
        <v>30</v>
      </c>
      <c r="C8" t="s">
        <v>141</v>
      </c>
      <c r="D8" t="s">
        <v>227</v>
      </c>
      <c r="E8" t="s">
        <v>228</v>
      </c>
      <c r="F8" s="35" t="s">
        <v>229</v>
      </c>
      <c r="G8" t="s">
        <v>230</v>
      </c>
    </row>
    <row r="9" spans="1:7" x14ac:dyDescent="0.3">
      <c r="A9">
        <v>183.06</v>
      </c>
      <c r="B9" s="38">
        <v>6000</v>
      </c>
      <c r="C9" s="38">
        <f>A9*B9</f>
        <v>1098360</v>
      </c>
      <c r="D9" s="35">
        <f>C9*D4</f>
        <v>1481066.9044858648</v>
      </c>
      <c r="E9" s="38">
        <v>4700000</v>
      </c>
      <c r="F9" s="35">
        <f>E9-D9</f>
        <v>3218933.0955141354</v>
      </c>
      <c r="G9" s="35">
        <f>F9*0.3</f>
        <v>965679.92865424056</v>
      </c>
    </row>
    <row r="13" spans="1:7" x14ac:dyDescent="0.3">
      <c r="B13" t="s">
        <v>231</v>
      </c>
    </row>
    <row r="15" spans="1:7" x14ac:dyDescent="0.3">
      <c r="A15" t="s">
        <v>232</v>
      </c>
      <c r="B15" t="s">
        <v>233</v>
      </c>
      <c r="C15" t="s">
        <v>228</v>
      </c>
      <c r="D15" t="s">
        <v>234</v>
      </c>
      <c r="E15" t="s">
        <v>235</v>
      </c>
    </row>
    <row r="16" spans="1:7" x14ac:dyDescent="0.3">
      <c r="A16" s="35">
        <f>0.8*AVALUO!I293</f>
        <v>3714194.8825284708</v>
      </c>
      <c r="B16" s="35">
        <f>A16+D9</f>
        <v>5195261.7870143354</v>
      </c>
      <c r="C16" s="38">
        <v>4700000</v>
      </c>
      <c r="D16" s="35">
        <f>C16-B16</f>
        <v>-495261.78701433539</v>
      </c>
      <c r="E1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AVALUO</vt:lpstr>
      <vt:lpstr>ISR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ADMIN</cp:lastModifiedBy>
  <cp:revision/>
  <dcterms:created xsi:type="dcterms:W3CDTF">2015-06-05T18:19:34Z</dcterms:created>
  <dcterms:modified xsi:type="dcterms:W3CDTF">2024-10-25T23:49:37Z</dcterms:modified>
  <cp:category/>
  <cp:contentStatus/>
</cp:coreProperties>
</file>