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ERRENO BALDIO_PC01\Dropbox\MAESTRIA VALUACION\03 COSTOS\SEMANA 03\"/>
    </mc:Choice>
  </mc:AlternateContent>
  <xr:revisionPtr revIDLastSave="0" documentId="13_ncr:1_{7A981A4D-DE88-47A0-B5C9-127E9D3B6DC5}" xr6:coauthVersionLast="47" xr6:coauthVersionMax="47" xr10:uidLastSave="{00000000-0000-0000-0000-000000000000}"/>
  <bookViews>
    <workbookView xWindow="-120" yWindow="-120" windowWidth="29040" windowHeight="15720" xr2:uid="{DD28222A-BD0F-44F3-A530-C2E82BD8E6E5}"/>
  </bookViews>
  <sheets>
    <sheet name="Avalúo mejoras" sheetId="1" r:id="rId1"/>
    <sheet name="cálculo ISR" sheetId="2" r:id="rId2"/>
  </sheets>
  <definedNames>
    <definedName name="_xlnm.Print_Area" localSheetId="0">'Avalúo mejoras'!$A$1:$I$259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 l="1"/>
  <c r="C9" i="2"/>
  <c r="C3" i="2"/>
  <c r="C5" i="2" s="1"/>
  <c r="C11" i="2" s="1"/>
  <c r="C13" i="2" s="1"/>
  <c r="C15" i="2" s="1"/>
  <c r="D249" i="1"/>
  <c r="E196" i="1"/>
  <c r="I196" i="1" s="1"/>
  <c r="E239" i="1"/>
  <c r="E238" i="1"/>
  <c r="I238" i="1" s="1"/>
  <c r="C21" i="2"/>
  <c r="C23" i="2" s="1"/>
  <c r="I194" i="1"/>
  <c r="I195" i="1"/>
  <c r="I197" i="1"/>
  <c r="I192" i="1"/>
  <c r="I239" i="1"/>
  <c r="D253" i="1"/>
  <c r="E193" i="1"/>
  <c r="I193" i="1" s="1"/>
  <c r="I198" i="1" l="1"/>
  <c r="D247" i="1" s="1"/>
  <c r="D255" i="1" l="1"/>
  <c r="D257" i="1" s="1"/>
  <c r="D234" i="1"/>
  <c r="I241" i="1" l="1"/>
  <c r="D248" i="1" s="1"/>
  <c r="C25" i="2" s="1"/>
  <c r="C26" i="2" s="1"/>
  <c r="C30" i="2" s="1"/>
  <c r="C34" i="2" l="1"/>
  <c r="D258" i="1"/>
  <c r="D259" i="1" s="1"/>
  <c r="I42" i="1" s="1"/>
</calcChain>
</file>

<file path=xl/sharedStrings.xml><?xml version="1.0" encoding="utf-8"?>
<sst xmlns="http://schemas.openxmlformats.org/spreadsheetml/2006/main" count="306" uniqueCount="268">
  <si>
    <t>AVALUO INMOBILIARIO</t>
  </si>
  <si>
    <t>1) ANTECEDENTES</t>
  </si>
  <si>
    <t>Propietario:</t>
  </si>
  <si>
    <t>Solicitante:</t>
  </si>
  <si>
    <t>Inmueble a valuar:</t>
  </si>
  <si>
    <t>Régimen de propiedad:</t>
  </si>
  <si>
    <t>Objeto:</t>
  </si>
  <si>
    <t>Propósito:</t>
  </si>
  <si>
    <t>Valuador:</t>
  </si>
  <si>
    <t>Especialidad:</t>
  </si>
  <si>
    <t>Fecha del avalúo:</t>
  </si>
  <si>
    <t>Cédula profesional:</t>
  </si>
  <si>
    <t>Calle:</t>
  </si>
  <si>
    <t>Colonia:</t>
  </si>
  <si>
    <t>No. Exterior:</t>
  </si>
  <si>
    <t>Código postal:</t>
  </si>
  <si>
    <t>Lote:</t>
  </si>
  <si>
    <t>Manzana:</t>
  </si>
  <si>
    <t>Municipio:</t>
  </si>
  <si>
    <t>Ciudad:</t>
  </si>
  <si>
    <t>Latitud:</t>
  </si>
  <si>
    <t>Longitud:</t>
  </si>
  <si>
    <t>Altitud:</t>
  </si>
  <si>
    <t>XXXXXXXXXXXXX</t>
  </si>
  <si>
    <t>Casa Habitación</t>
  </si>
  <si>
    <t>XXXXXXX</t>
  </si>
  <si>
    <t>Privada individual</t>
  </si>
  <si>
    <t>Estimar el valor comercial de mejoras</t>
  </si>
  <si>
    <t>Cálculo de ISR</t>
  </si>
  <si>
    <t>Arq. María Elena González Molina</t>
  </si>
  <si>
    <t>Maestría en Valuación</t>
  </si>
  <si>
    <t>Aguascalientes</t>
  </si>
  <si>
    <t>Categoria:</t>
  </si>
  <si>
    <t>Condición de la zona:</t>
  </si>
  <si>
    <t>% de saturación:</t>
  </si>
  <si>
    <t>Fuente:</t>
  </si>
  <si>
    <t>Contaminación ambiental:</t>
  </si>
  <si>
    <t>No se aprecia</t>
  </si>
  <si>
    <t>Uso de suelo:</t>
  </si>
  <si>
    <t>Datos del Inmueble</t>
  </si>
  <si>
    <t xml:space="preserve">Número de cuenta predial: </t>
  </si>
  <si>
    <t>Cuenta de agua:</t>
  </si>
  <si>
    <t>XXXXXXXX</t>
  </si>
  <si>
    <t>Entre vialidades:</t>
  </si>
  <si>
    <t>Vialidad posterior:</t>
  </si>
  <si>
    <t>Consolidada</t>
  </si>
  <si>
    <t>Habitacional unifamiliar</t>
  </si>
  <si>
    <t>Equipamiento urbano</t>
  </si>
  <si>
    <t>Canchas deportivas:</t>
  </si>
  <si>
    <t>Parques y/o jardínes:</t>
  </si>
  <si>
    <t>Plaza pública:</t>
  </si>
  <si>
    <t>Locales comerciales:</t>
  </si>
  <si>
    <t>Mercado:</t>
  </si>
  <si>
    <t>Templo:</t>
  </si>
  <si>
    <t>Escuela primaria:</t>
  </si>
  <si>
    <t>Escuela secundaria:</t>
  </si>
  <si>
    <t>Preparatoria:</t>
  </si>
  <si>
    <t>Universidad:</t>
  </si>
  <si>
    <t>Consultorios:</t>
  </si>
  <si>
    <t>Hospitales generales:</t>
  </si>
  <si>
    <t>Hospital especialidades:</t>
  </si>
  <si>
    <t>Banco:</t>
  </si>
  <si>
    <t>Centro comunitario:</t>
  </si>
  <si>
    <t>Distancia urbano:</t>
  </si>
  <si>
    <t>Distancia suburbano:</t>
  </si>
  <si>
    <t>DISTANCIA mts</t>
  </si>
  <si>
    <t>Notaría:</t>
  </si>
  <si>
    <t>Notario:</t>
  </si>
  <si>
    <t>Escritura:</t>
  </si>
  <si>
    <t>Volumen:</t>
  </si>
  <si>
    <t>Fecha:</t>
  </si>
  <si>
    <t>Aguascalientes, Ags.</t>
  </si>
  <si>
    <t>Fuente de información legal</t>
  </si>
  <si>
    <t>ORIENTACION</t>
  </si>
  <si>
    <t>Norte</t>
  </si>
  <si>
    <t>MEDIDA (m)</t>
  </si>
  <si>
    <t>Sur</t>
  </si>
  <si>
    <t>Este</t>
  </si>
  <si>
    <t>Oeste</t>
  </si>
  <si>
    <t>Medidas, colindancias y superficie</t>
  </si>
  <si>
    <t>Construcc. predominantes:</t>
  </si>
  <si>
    <t>Densidad habitacional:</t>
  </si>
  <si>
    <t>Media, 400 hab/ha una vivienda por lote de 125 m2</t>
  </si>
  <si>
    <t>Infraestructura</t>
  </si>
  <si>
    <t>Red de distribución de agua potable:</t>
  </si>
  <si>
    <t>Sistema mixto (residuales y pluviales):</t>
  </si>
  <si>
    <t>Suministro eléctrico:</t>
  </si>
  <si>
    <t>Acometida eléctrica al inmueble:</t>
  </si>
  <si>
    <t>Gas natural:</t>
  </si>
  <si>
    <t>Vigilancia:</t>
  </si>
  <si>
    <t>Recolección de  basura:</t>
  </si>
  <si>
    <t>Alumbrado público:</t>
  </si>
  <si>
    <t>Señalización de vías:</t>
  </si>
  <si>
    <t>Con suministro al inmueble</t>
  </si>
  <si>
    <t>Con conexíón al inmueble</t>
  </si>
  <si>
    <t>Sí existe</t>
  </si>
  <si>
    <t>Red subterranea</t>
  </si>
  <si>
    <t>Alumbrado con cableado subterraneo</t>
  </si>
  <si>
    <t>No existe</t>
  </si>
  <si>
    <t>Municipal</t>
  </si>
  <si>
    <t>Cada 5 días</t>
  </si>
  <si>
    <t>Vialidad</t>
  </si>
  <si>
    <t>Material</t>
  </si>
  <si>
    <t>Banquetas</t>
  </si>
  <si>
    <t>Guarniciones</t>
  </si>
  <si>
    <t>Concreto hidráulico</t>
  </si>
  <si>
    <t>Concreto</t>
  </si>
  <si>
    <t>Ancho (m)</t>
  </si>
  <si>
    <t>Red recolección de aguas residuales:</t>
  </si>
  <si>
    <t>Configuración del terreno</t>
  </si>
  <si>
    <t>CALLE</t>
  </si>
  <si>
    <t>Transversal</t>
  </si>
  <si>
    <t>TIPO</t>
  </si>
  <si>
    <t>Limítrofe</t>
  </si>
  <si>
    <t>Distrito judicial y entidad:</t>
  </si>
  <si>
    <t>Ubicación:</t>
  </si>
  <si>
    <t>Topografía:</t>
  </si>
  <si>
    <t>Configuración:</t>
  </si>
  <si>
    <t>Lote intermedio</t>
  </si>
  <si>
    <t>Plano</t>
  </si>
  <si>
    <t>Regular</t>
  </si>
  <si>
    <t>Servidumbres o restricciones:</t>
  </si>
  <si>
    <t>Fallas o grietas:</t>
  </si>
  <si>
    <t>No se aprecian, de acuerdo al Sistema de Información de Fallas Geológicas y Grietas (SIFAGG)</t>
  </si>
  <si>
    <t>Proximidad urbana:</t>
  </si>
  <si>
    <t>Uso actual:</t>
  </si>
  <si>
    <t>Calidad del proyecto:</t>
  </si>
  <si>
    <t>Funcional.</t>
  </si>
  <si>
    <t>Descripción</t>
  </si>
  <si>
    <t>Fuente del valor reposición:</t>
  </si>
  <si>
    <t>Estado de conservación:</t>
  </si>
  <si>
    <t>No. De niveles del sujeto:</t>
  </si>
  <si>
    <t>Observaciones al estado de conservación:</t>
  </si>
  <si>
    <t>% de avance de obra gral:</t>
  </si>
  <si>
    <t>% de avance de a. comunes:</t>
  </si>
  <si>
    <t>Bueno</t>
  </si>
  <si>
    <t>2) DECLARACIONES Y ADVERTENCIAS</t>
  </si>
  <si>
    <t>3) CARACTERÍSTICAS URBANAS</t>
  </si>
  <si>
    <t>4) TERRENO</t>
  </si>
  <si>
    <t>Superficie (m2)</t>
  </si>
  <si>
    <t>CROQUIS MACROLOCALIZACION</t>
  </si>
  <si>
    <t>CROQUIS MICROLOCALIZACION</t>
  </si>
  <si>
    <t>5) DESCRIPCION GENERAL DEL INMUEBLE</t>
  </si>
  <si>
    <t>6) CONSIDERACIONES PREVIAS AL AVALUO</t>
  </si>
  <si>
    <t>Cantidad</t>
  </si>
  <si>
    <t>Instalaciones especiales, elementos accesorios y obras complementarias</t>
  </si>
  <si>
    <t>Definiciones</t>
  </si>
  <si>
    <t>Valor comercial:</t>
  </si>
  <si>
    <t>Es la cuantía estimada por la que un activo o pasivo debería intercambiarse en la fecha de valuación entre un comprador dispuesto a comprar y un vendedor dispuesto a vender, en una transacción libre, tras una comercialización adecuada en la que las partes hayan actuado con conocimiento, de manera prudente y sin coacción.</t>
  </si>
  <si>
    <t>Enfoque de costos:</t>
  </si>
  <si>
    <t>Está basado en el supuesto de que un comprador con la información pertinente no pagaría más por un bien que el costo de un bien substituto con el mismo uso o fin que el bien considerado. Este enfoque considera que el valor máximo del bien para el comprador será la cantidad necesaria para adquirir o construir un nuevo bien de igual utilidad. Cuando el bien no es nuevo, el valor de reposición nuevo deberá ser ajustado de acuerdo con los métodos de depreciación y obsolescencia utilizados comúnmente.</t>
  </si>
  <si>
    <t>Enfoque de ingresos:</t>
  </si>
  <si>
    <t>Está basado en el principio económico de "anticipación", el cual considera que los valores con relación al valor presente de los beneficios futuros derivados de la propiedad y es generalmente medido a través de la capitalización de un nivel especifico de ingresos.</t>
  </si>
  <si>
    <t>Valor físico o directo:</t>
  </si>
  <si>
    <t>Valor de capitalización de rentas:</t>
  </si>
  <si>
    <t>Enfoque de mercado:</t>
  </si>
  <si>
    <t>Valor neto de reposición (VNR):</t>
  </si>
  <si>
    <t>Factor de zona:</t>
  </si>
  <si>
    <t>Este enfoque está basado en el supuesto de que un comprador con la información pertinente no pagaría más por un bien que el costo de un bien sustituto con el mismo uso o fin que el bien considerado. Este enfoque considera que valor máximo del bien para el comprador con información pertinente, será la cantidad necesaria para construir o adquirir un nuevo bien de igual utilidad. Cuando el bien no es nuevo, el valor de reposición nuevo deberá ser ajustado de acuerdo con todos los métodos de depreciación y obsolescencia a la fecha del avalúo.</t>
  </si>
  <si>
    <t>Es el valor presente de beneficios futuros derivados de la propiedad y es generalmente medido a través de la capitalización de un nivel especifico de ingresos.</t>
  </si>
  <si>
    <t>Está basado en el principio económico de "sustitución” que considera; que un comprador bien informado no pagara por una propiedad más del precio de compra de otra propiedad similar.</t>
  </si>
  <si>
    <t>Es la cantidad estimada en términos monetarios, a partir del valor de reproducción nuevo, deduciendo deméritos existentes debidos al deterioro físico, a la obsolescencia funcional y a la obsolescencia económica de cada bien valuado.</t>
  </si>
  <si>
    <t>Valor de reposición nuevo (VRN):</t>
  </si>
  <si>
    <t>Es el costo a precios actuales, de un bien nuevo similar, que tenga la utilidad o función equivalente más próxima al bien que se está valuado, con las características que la técnica o tecnología hubiera introducido dentro de los modelos considerados equivalentes.</t>
  </si>
  <si>
    <t>Corresponderá al factor aplicable por las diferencias de grado de importancia o calidad de las vialidades sobre las que se localiza o se accede a los comparables o al sujeto.</t>
  </si>
  <si>
    <t>Factor de ubicación:</t>
  </si>
  <si>
    <t>Factor de frente:</t>
  </si>
  <si>
    <t>Factor de forma:</t>
  </si>
  <si>
    <t>Factor de superficie:</t>
  </si>
  <si>
    <t>Factor de topografía:</t>
  </si>
  <si>
    <t>Factor uso de suelo:</t>
  </si>
  <si>
    <t>Factor de  negociación:</t>
  </si>
  <si>
    <t>Corresponderá al factor que reconoce el mercado por las diferencias de localización en la manzana: 1, 2, 3, 4 frentes o sin frente.</t>
  </si>
  <si>
    <t>Corresponderá al factor que reconoce el mercado si se tiene un frente menor al frente tipo de la zona.</t>
  </si>
  <si>
    <t>Corresponderá al factor que reconoce el mercado por la diferencia entre un predio de forma regular e irregular.</t>
  </si>
  <si>
    <t>Corresponderá al factor aplicable por las diferencias de área entre los comparables y el sujeto.</t>
  </si>
  <si>
    <t>Corresponderá al factor que reconoce el mercado por la diferencia por la diferencia en la configuración topográfica.</t>
  </si>
  <si>
    <t>Corresponderá al factor aplicable por las diferencias en cuanto a uso de suelo oficial.</t>
  </si>
  <si>
    <t>Corresponderá al factor aplicable por la diferencia que se observa entre un valor de oferta y un valor de cierre.</t>
  </si>
  <si>
    <t>7) ENFOQUE COMPARATIVO DE MERCADO</t>
  </si>
  <si>
    <t>Datos de los comparables</t>
  </si>
  <si>
    <t>Ubicación de los comparables</t>
  </si>
  <si>
    <t>Homologación</t>
  </si>
  <si>
    <t>8) ENFOQUE DE COSTOS</t>
  </si>
  <si>
    <t>Terreno</t>
  </si>
  <si>
    <t>Construcciones</t>
  </si>
  <si>
    <t>9) CONCLUSION</t>
  </si>
  <si>
    <t xml:space="preserve">Mejoras </t>
  </si>
  <si>
    <t>Tipo de Construcción</t>
  </si>
  <si>
    <t>Unidad</t>
  </si>
  <si>
    <t>Total</t>
  </si>
  <si>
    <t>Factor de actualización</t>
  </si>
  <si>
    <t>Fecha de realización de mejoras</t>
  </si>
  <si>
    <t>INPC inicial</t>
  </si>
  <si>
    <t>INPC final</t>
  </si>
  <si>
    <t>m2</t>
  </si>
  <si>
    <t>P. U.</t>
  </si>
  <si>
    <t>Valores actuales</t>
  </si>
  <si>
    <t>INPC SEPTIEMBRE DEL 2024</t>
  </si>
  <si>
    <t>1.- La dirección del inmueble se obtiene de la escritura numero XXXXXX, vol XXXXXX, ante la fe del lic. Roberto Ramírez Brand, notario público 37 de la ciudad de Aguascalientes.
2.- El código postal es el que pertenece al inmueble según la pagina de correos de México. 
3.- La superficie de terreno se obtuvo de la escritura proporcionada y dice 102.00 m². 
4.- La superficie de construcción se obtuvo con base al plano arquitectónico corroborando medidas en visita. 
5.- La edad del inmueble se considera en base a la escritura antes descrita. Se trata de una vivienda usada.
6.- La vivienda presenta adecuaciones las cuales consisten en ampliación y techado de cuarto de servicio y se cambió todo el piso y azulejos de la vivienda; estas remodelaciones se realizaron en el año 2023.</t>
  </si>
  <si>
    <t xml:space="preserve">El presente avalúo no tendrá validez para ningún propósito distinto al especificado en el mismo, así mismo si carece de las firmas de los funcionarios autorizados. El presente avalúo tendrá una vigencia de seis meses contados a partir de la fecha del mismo, siempre que no cambien las características físicas del inmueble o las condiciones generales del mercado inmobiliario. 
El enfoque por capitalización de rentas se omite bajo el criterio de la regla vigésimo segunda de las reglas de carácter general que establecen la metodología para la valuación de créditos garantizados de la vivienda (d.o. de fecha 27 de septiembre del año 2004 que dice: enfoque de capitalización de rentas: la utilización de este enfoque requiere que existan suficientes datos de rentas sobre comparables que reflejen adecuadamente la situación actual de ese mercado. la aplicación de dicho enfoque no sera necesaria para la valuación de viviendas de clase mínima, económica, interés social y media, descritas en la regla vigésimo segunda), objeto de este avalúo. 
</t>
  </si>
  <si>
    <t>Año de realización mejoras:</t>
  </si>
  <si>
    <t>Cavalia</t>
  </si>
  <si>
    <t>Prieto Azabache</t>
  </si>
  <si>
    <t>XXXXXXXXXX</t>
  </si>
  <si>
    <t>Norteste</t>
  </si>
  <si>
    <t>Sureste</t>
  </si>
  <si>
    <t>Suroeste</t>
  </si>
  <si>
    <t>Noroeste</t>
  </si>
  <si>
    <t>Casas habitación de dos y tres niveles</t>
  </si>
  <si>
    <t>Programa de Desarrollo Urbano de la Ciudad de la Ciudad de Aguascalientes 2040</t>
  </si>
  <si>
    <t>Primer orden</t>
  </si>
  <si>
    <t>Av. Eugenio Garza Sada y Antiguo Camino a San Ignacio</t>
  </si>
  <si>
    <t>Vías de acceso:</t>
  </si>
  <si>
    <t>Las propias del condominio</t>
  </si>
  <si>
    <t>Cto. Cavalia</t>
  </si>
  <si>
    <t>Pura Sangre</t>
  </si>
  <si>
    <t>Cuarto de Milla</t>
  </si>
  <si>
    <t>Casa habitación de tres niveles, modelo Draco, en lote intermedio.</t>
  </si>
  <si>
    <t>Buen estado de conservación</t>
  </si>
  <si>
    <t>Cocina integral</t>
  </si>
  <si>
    <t>Cisterna</t>
  </si>
  <si>
    <t>Patio</t>
  </si>
  <si>
    <t>Roof Garden (jacuzzi, cocineta)</t>
  </si>
  <si>
    <t>PU</t>
  </si>
  <si>
    <t>lote</t>
  </si>
  <si>
    <t>ml</t>
  </si>
  <si>
    <t>Terraza PB con loseta cerámica</t>
  </si>
  <si>
    <t>Bardas de 2.3 a 2.5 de altura</t>
  </si>
  <si>
    <t>Tipo I - Casa Habitación</t>
  </si>
  <si>
    <t>Tipo II - Accesorias</t>
  </si>
  <si>
    <t>Factores</t>
  </si>
  <si>
    <t>IC</t>
  </si>
  <si>
    <t>SIS</t>
  </si>
  <si>
    <t>EC-E</t>
  </si>
  <si>
    <t>Factor IC</t>
  </si>
  <si>
    <t>INPC FEBRERO 2020</t>
  </si>
  <si>
    <t>Factor SIS</t>
  </si>
  <si>
    <t>Factor EC - E</t>
  </si>
  <si>
    <t>Valor mejoras construcción</t>
  </si>
  <si>
    <t>Valor total referido</t>
  </si>
  <si>
    <t>Valores referidos a Febrero 2020</t>
  </si>
  <si>
    <t>Valor mejoras accesorios y obras complementarias</t>
  </si>
  <si>
    <t>Valor de las mejoras</t>
  </si>
  <si>
    <t>Mejoras al 80%</t>
  </si>
  <si>
    <t>Costo justificado al día de hoy</t>
  </si>
  <si>
    <t>Precio venta</t>
  </si>
  <si>
    <t>Utilidad</t>
  </si>
  <si>
    <t>INPC sept 2024</t>
  </si>
  <si>
    <t>Varela M2 costos de construcción y ensambles de costos Aguascalientes</t>
  </si>
  <si>
    <t>INPC ene 2020</t>
  </si>
  <si>
    <t>Valor referido de las mejoras a Febrero de 2020</t>
  </si>
  <si>
    <t>INPC sep 2018</t>
  </si>
  <si>
    <t>Precio compra terreno Oct 2018</t>
  </si>
  <si>
    <t>Factor actualización mejoras</t>
  </si>
  <si>
    <t>Factor actualización terreno</t>
  </si>
  <si>
    <t>Precio terreno Sep 2024</t>
  </si>
  <si>
    <t>10) CROQUIS Y REPORTE FOTOGRAFICO</t>
  </si>
  <si>
    <t>No aplica</t>
  </si>
  <si>
    <t>Total VNR</t>
  </si>
  <si>
    <t>Valor total de mejoras</t>
  </si>
  <si>
    <t>M2 de terreno</t>
  </si>
  <si>
    <t>Costo del m2</t>
  </si>
  <si>
    <t>Precio de venta</t>
  </si>
  <si>
    <t>Diferencia</t>
  </si>
  <si>
    <t>ISR A PAGAR</t>
  </si>
  <si>
    <t>CALCULO ISR - SIN AVALUOS DE MEJORAS</t>
  </si>
  <si>
    <t>CALCULO ISR - CON AVALUOS DE MEJORAS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</si>
</sst>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
    <numFmt numFmtId="165" formatCode="0.000"/>
  </numFmts>
  <fonts count="17" x14ac:knownFonts="1">
    <font>
      <sz val="11"/>
      <color theme="1"/>
      <name val="Calibri"/>
      <family val="2"/>
      <scheme val="minor"/>
    </font>
    <font>
      <sz val="10"/>
      <color theme="1"/>
      <name val="Century Gothic"/>
      <family val="2"/>
    </font>
    <font>
      <b/>
      <sz val="10"/>
      <color theme="0" tint="-4.9989318521683403E-2"/>
      <name val="Century Gothic"/>
      <family val="2"/>
    </font>
    <font>
      <sz val="11"/>
      <color theme="1"/>
      <name val="Calibri"/>
      <family val="2"/>
      <scheme val="minor"/>
    </font>
    <font>
      <b/>
      <sz val="20"/>
      <color theme="4" tint="-0.249977111117893"/>
      <name val="Century Gothic"/>
      <family val="2"/>
    </font>
    <font>
      <b/>
      <sz val="9"/>
      <color theme="1"/>
      <name val="Century Gothic"/>
      <family val="2"/>
    </font>
    <font>
      <sz val="9"/>
      <color theme="1"/>
      <name val="Century Gothic"/>
      <family val="2"/>
    </font>
    <font>
      <sz val="8"/>
      <color theme="1"/>
      <name val="Century Gothic"/>
      <family val="2"/>
    </font>
    <font>
      <b/>
      <sz val="10"/>
      <color theme="4" tint="-0.249977111117893"/>
      <name val="Century Gothic"/>
      <family val="2"/>
    </font>
    <font>
      <b/>
      <sz val="9"/>
      <color theme="0" tint="-4.9989318521683403E-2"/>
      <name val="Century Gothic"/>
      <family val="2"/>
    </font>
    <font>
      <b/>
      <sz val="8"/>
      <name val="Century Gothic"/>
      <family val="2"/>
    </font>
    <font>
      <sz val="8"/>
      <name val="Century Gothic"/>
      <family val="2"/>
    </font>
    <font>
      <b/>
      <sz val="9"/>
      <name val="Century Gothic"/>
      <family val="2"/>
    </font>
    <font>
      <sz val="7.5"/>
      <color theme="1"/>
      <name val="Century Gothic"/>
      <family val="2"/>
    </font>
    <font>
      <b/>
      <sz val="7.5"/>
      <color theme="1"/>
      <name val="Century Gothic"/>
      <family val="2"/>
    </font>
    <font>
      <sz val="8"/>
      <name val="Calibri"/>
      <family val="2"/>
      <scheme val="minor"/>
    </font>
    <font>
      <sz val="9"/>
      <name val="Century Gothic"/>
      <family val="2"/>
    </font>
  </fonts>
  <fills count="5">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159">
    <xf numFmtId="0" fontId="0" fillId="0" borderId="0" xfId="0"/>
    <xf numFmtId="0" fontId="1" fillId="3" borderId="0" xfId="0" applyFont="1" applyFill="1"/>
    <xf numFmtId="0" fontId="1" fillId="0" borderId="0" xfId="0" applyFont="1"/>
    <xf numFmtId="0" fontId="1" fillId="0" borderId="0" xfId="0" applyFont="1" applyAlignment="1">
      <alignment horizontal="right"/>
    </xf>
    <xf numFmtId="0" fontId="2" fillId="2" borderId="0" xfId="0" applyFont="1" applyFill="1"/>
    <xf numFmtId="0" fontId="1" fillId="3" borderId="0" xfId="0" applyFont="1" applyFill="1" applyAlignment="1">
      <alignment horizontal="right"/>
    </xf>
    <xf numFmtId="0" fontId="8" fillId="3" borderId="0" xfId="0" applyFont="1" applyFill="1" applyAlignment="1">
      <alignment horizontal="right"/>
    </xf>
    <xf numFmtId="0" fontId="8" fillId="3" borderId="0" xfId="0" applyFont="1" applyFill="1" applyAlignment="1">
      <alignment wrapText="1"/>
    </xf>
    <xf numFmtId="0" fontId="6" fillId="0" borderId="0" xfId="0" applyFont="1"/>
    <xf numFmtId="0" fontId="5" fillId="3" borderId="0" xfId="0" applyFont="1" applyFill="1" applyAlignment="1">
      <alignment horizontal="right"/>
    </xf>
    <xf numFmtId="0" fontId="6" fillId="0" borderId="0" xfId="0" applyFont="1" applyAlignment="1">
      <alignment horizontal="right"/>
    </xf>
    <xf numFmtId="0" fontId="5" fillId="3" borderId="1" xfId="0" applyFont="1" applyFill="1" applyBorder="1" applyAlignment="1">
      <alignment horizontal="left"/>
    </xf>
    <xf numFmtId="0" fontId="5" fillId="3" borderId="1" xfId="0" applyFont="1" applyFill="1" applyBorder="1" applyAlignment="1">
      <alignment horizontal="right"/>
    </xf>
    <xf numFmtId="0" fontId="6" fillId="0" borderId="0" xfId="0" applyFont="1" applyAlignment="1">
      <alignment horizontal="left"/>
    </xf>
    <xf numFmtId="0" fontId="5" fillId="0" borderId="0" xfId="0" applyFont="1" applyAlignment="1">
      <alignment horizontal="right"/>
    </xf>
    <xf numFmtId="9" fontId="6" fillId="0" borderId="0" xfId="0" applyNumberFormat="1" applyFont="1" applyAlignment="1">
      <alignment horizontal="right"/>
    </xf>
    <xf numFmtId="0" fontId="6" fillId="0" borderId="0" xfId="0" applyFont="1" applyAlignment="1">
      <alignment horizontal="left" wrapText="1"/>
    </xf>
    <xf numFmtId="0" fontId="5" fillId="3" borderId="0" xfId="0" applyFont="1" applyFill="1" applyAlignment="1">
      <alignment horizontal="center" wrapText="1"/>
    </xf>
    <xf numFmtId="0" fontId="6" fillId="0" borderId="0" xfId="0" applyFont="1" applyAlignment="1">
      <alignment horizontal="center"/>
    </xf>
    <xf numFmtId="0" fontId="5" fillId="3" borderId="10" xfId="0" applyFont="1" applyFill="1" applyBorder="1" applyAlignment="1">
      <alignment horizontal="center" wrapText="1"/>
    </xf>
    <xf numFmtId="0" fontId="5" fillId="3" borderId="10" xfId="0" applyFont="1" applyFill="1" applyBorder="1" applyAlignment="1">
      <alignment horizontal="left" wrapText="1"/>
    </xf>
    <xf numFmtId="0" fontId="5" fillId="3" borderId="10" xfId="0" applyFont="1" applyFill="1" applyBorder="1" applyAlignment="1">
      <alignment horizontal="left"/>
    </xf>
    <xf numFmtId="0" fontId="9" fillId="2" borderId="0" xfId="0" applyFont="1" applyFill="1"/>
    <xf numFmtId="2" fontId="6" fillId="0" borderId="0" xfId="0" applyNumberFormat="1" applyFont="1" applyAlignment="1">
      <alignment horizontal="center" vertical="center"/>
    </xf>
    <xf numFmtId="0" fontId="5" fillId="3" borderId="10" xfId="0" applyFont="1" applyFill="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xf>
    <xf numFmtId="0" fontId="5" fillId="3" borderId="0" xfId="0" applyFont="1" applyFill="1" applyAlignment="1">
      <alignment horizontal="right" vertical="top"/>
    </xf>
    <xf numFmtId="0" fontId="5" fillId="3" borderId="10" xfId="0" applyFont="1" applyFill="1" applyBorder="1" applyAlignment="1">
      <alignment horizontal="center" vertical="center" wrapText="1"/>
    </xf>
    <xf numFmtId="9" fontId="6" fillId="0" borderId="0" xfId="1" applyFont="1" applyAlignment="1">
      <alignment horizontal="left"/>
    </xf>
    <xf numFmtId="0" fontId="5" fillId="0" borderId="0" xfId="0" applyFont="1" applyAlignment="1">
      <alignment horizontal="center" vertical="center"/>
    </xf>
    <xf numFmtId="0" fontId="5" fillId="0" borderId="0" xfId="0" applyFont="1" applyAlignment="1">
      <alignment horizontal="left"/>
    </xf>
    <xf numFmtId="0" fontId="7" fillId="0" borderId="10" xfId="0" applyFont="1" applyBorder="1" applyAlignment="1">
      <alignment horizontal="center"/>
    </xf>
    <xf numFmtId="44" fontId="7" fillId="0" borderId="10" xfId="2" applyFont="1" applyBorder="1"/>
    <xf numFmtId="14" fontId="6" fillId="0" borderId="0" xfId="0" applyNumberFormat="1" applyFont="1" applyAlignment="1">
      <alignment horizontal="center"/>
    </xf>
    <xf numFmtId="17" fontId="6" fillId="0" borderId="14" xfId="0" applyNumberFormat="1" applyFont="1" applyBorder="1" applyAlignment="1">
      <alignment horizontal="center"/>
    </xf>
    <xf numFmtId="0" fontId="6" fillId="0" borderId="13"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19" xfId="0" applyFont="1" applyBorder="1" applyAlignment="1">
      <alignment horizontal="left"/>
    </xf>
    <xf numFmtId="0" fontId="6" fillId="0" borderId="21" xfId="0" applyFont="1" applyBorder="1" applyAlignment="1">
      <alignment horizontal="left"/>
    </xf>
    <xf numFmtId="0" fontId="6" fillId="0" borderId="22" xfId="0" applyFont="1" applyBorder="1" applyAlignment="1">
      <alignment horizontal="left"/>
    </xf>
    <xf numFmtId="0" fontId="6" fillId="0" borderId="23" xfId="0" applyFont="1" applyBorder="1" applyAlignment="1">
      <alignment horizontal="left"/>
    </xf>
    <xf numFmtId="0" fontId="6" fillId="0" borderId="17" xfId="0" applyFont="1" applyBorder="1" applyAlignment="1">
      <alignment horizontal="left"/>
    </xf>
    <xf numFmtId="2" fontId="7" fillId="0" borderId="10" xfId="0" applyNumberFormat="1" applyFont="1" applyBorder="1" applyAlignment="1">
      <alignment horizontal="center"/>
    </xf>
    <xf numFmtId="0" fontId="7" fillId="0" borderId="0" xfId="0" applyFont="1"/>
    <xf numFmtId="2" fontId="7" fillId="0" borderId="0" xfId="0" applyNumberFormat="1" applyFont="1" applyAlignment="1">
      <alignment horizontal="center"/>
    </xf>
    <xf numFmtId="0" fontId="7" fillId="0" borderId="0" xfId="0" applyFont="1" applyAlignment="1">
      <alignment horizontal="center"/>
    </xf>
    <xf numFmtId="44" fontId="7" fillId="0" borderId="0" xfId="2" applyFont="1" applyBorder="1"/>
    <xf numFmtId="0" fontId="10" fillId="0" borderId="0" xfId="0" applyFont="1"/>
    <xf numFmtId="0" fontId="11" fillId="0" borderId="0" xfId="0" applyFont="1"/>
    <xf numFmtId="44" fontId="11" fillId="0" borderId="0" xfId="0" applyNumberFormat="1" applyFont="1"/>
    <xf numFmtId="44" fontId="10" fillId="3" borderId="0" xfId="0" applyNumberFormat="1" applyFont="1" applyFill="1"/>
    <xf numFmtId="0" fontId="6" fillId="0" borderId="12"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6" xfId="0" applyFont="1" applyBorder="1" applyAlignment="1">
      <alignment horizontal="left"/>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left" vertical="top"/>
    </xf>
    <xf numFmtId="0" fontId="5" fillId="0" borderId="0" xfId="0" applyFont="1" applyAlignment="1">
      <alignment horizontal="right" vertical="top"/>
    </xf>
    <xf numFmtId="0" fontId="5" fillId="3" borderId="0" xfId="0" applyFont="1" applyFill="1" applyAlignment="1">
      <alignment horizontal="left"/>
    </xf>
    <xf numFmtId="0" fontId="6" fillId="3" borderId="10" xfId="0" applyFont="1" applyFill="1" applyBorder="1" applyAlignment="1">
      <alignment horizontal="center"/>
    </xf>
    <xf numFmtId="0" fontId="6" fillId="0" borderId="10" xfId="0" applyFont="1" applyBorder="1" applyAlignment="1">
      <alignment horizontal="center"/>
    </xf>
    <xf numFmtId="2" fontId="6" fillId="0" borderId="10" xfId="0" applyNumberFormat="1" applyFont="1" applyBorder="1" applyAlignment="1">
      <alignment horizontal="center"/>
    </xf>
    <xf numFmtId="0" fontId="13" fillId="0" borderId="0" xfId="0" applyFont="1" applyAlignment="1">
      <alignment vertical="top"/>
    </xf>
    <xf numFmtId="9" fontId="6" fillId="0" borderId="0" xfId="1" applyFont="1" applyFill="1" applyAlignment="1">
      <alignment horizontal="center" vertical="center"/>
    </xf>
    <xf numFmtId="2" fontId="6" fillId="0" borderId="0" xfId="0" applyNumberFormat="1" applyFont="1" applyAlignment="1">
      <alignment horizontal="center"/>
    </xf>
    <xf numFmtId="44" fontId="7" fillId="0" borderId="12" xfId="2" applyFont="1" applyBorder="1"/>
    <xf numFmtId="44" fontId="7" fillId="0" borderId="10" xfId="0" applyNumberFormat="1" applyFont="1" applyBorder="1"/>
    <xf numFmtId="44" fontId="6" fillId="3" borderId="10" xfId="0" applyNumberFormat="1" applyFont="1" applyFill="1" applyBorder="1"/>
    <xf numFmtId="14" fontId="6" fillId="0" borderId="0" xfId="0" applyNumberFormat="1" applyFont="1" applyAlignment="1">
      <alignment horizontal="left"/>
    </xf>
    <xf numFmtId="0" fontId="5" fillId="3" borderId="13" xfId="0" applyFont="1" applyFill="1" applyBorder="1" applyAlignment="1">
      <alignment horizontal="center" vertical="center" wrapText="1"/>
    </xf>
    <xf numFmtId="165" fontId="7" fillId="0" borderId="10" xfId="2" applyNumberFormat="1" applyFont="1" applyBorder="1" applyAlignment="1">
      <alignment horizontal="center"/>
    </xf>
    <xf numFmtId="165" fontId="7" fillId="0" borderId="12" xfId="2" applyNumberFormat="1" applyFont="1" applyBorder="1" applyAlignment="1">
      <alignment horizontal="center"/>
    </xf>
    <xf numFmtId="44" fontId="10" fillId="0" borderId="0" xfId="2" applyFont="1" applyFill="1" applyBorder="1"/>
    <xf numFmtId="44" fontId="0" fillId="0" borderId="0" xfId="2" applyFont="1"/>
    <xf numFmtId="44" fontId="0" fillId="0" borderId="0" xfId="0" applyNumberFormat="1"/>
    <xf numFmtId="0" fontId="0" fillId="0" borderId="1" xfId="0" applyBorder="1"/>
    <xf numFmtId="0" fontId="6" fillId="0" borderId="1" xfId="0" applyFont="1" applyBorder="1"/>
    <xf numFmtId="0" fontId="6" fillId="0" borderId="0" xfId="0" applyFont="1" applyAlignment="1">
      <alignment vertical="top" wrapText="1"/>
    </xf>
    <xf numFmtId="44" fontId="6" fillId="0" borderId="0" xfId="0" applyNumberFormat="1" applyFont="1" applyAlignment="1">
      <alignment horizontal="right"/>
    </xf>
    <xf numFmtId="0" fontId="12" fillId="0" borderId="10" xfId="0" applyFont="1" applyBorder="1"/>
    <xf numFmtId="44" fontId="12" fillId="0" borderId="10" xfId="0" applyNumberFormat="1" applyFont="1" applyBorder="1"/>
    <xf numFmtId="0" fontId="6" fillId="0" borderId="14" xfId="0" applyFont="1" applyBorder="1" applyAlignment="1">
      <alignment horizontal="center" vertical="center"/>
    </xf>
    <xf numFmtId="0" fontId="6" fillId="0" borderId="13" xfId="0" applyFont="1" applyBorder="1" applyAlignment="1">
      <alignment horizontal="center" vertical="center"/>
    </xf>
    <xf numFmtId="164" fontId="6" fillId="0" borderId="14" xfId="0" applyNumberFormat="1" applyFont="1" applyBorder="1" applyAlignment="1">
      <alignment horizontal="center"/>
    </xf>
    <xf numFmtId="164" fontId="6" fillId="0" borderId="13" xfId="0" applyNumberFormat="1" applyFont="1" applyBorder="1" applyAlignment="1">
      <alignment horizontal="center"/>
    </xf>
    <xf numFmtId="0" fontId="13" fillId="0" borderId="0" xfId="0" applyFont="1" applyAlignment="1">
      <alignment horizontal="left" vertical="top" wrapText="1"/>
    </xf>
    <xf numFmtId="0" fontId="6" fillId="0" borderId="0" xfId="0" applyFont="1" applyAlignment="1">
      <alignment horizontal="left" wrapText="1"/>
    </xf>
    <xf numFmtId="0" fontId="12" fillId="3" borderId="10" xfId="0" applyFont="1" applyFill="1" applyBorder="1"/>
    <xf numFmtId="44" fontId="12" fillId="3" borderId="10" xfId="0" applyNumberFormat="1" applyFont="1" applyFill="1" applyBorder="1"/>
    <xf numFmtId="0" fontId="5" fillId="3" borderId="0" xfId="0" applyFont="1" applyFill="1" applyAlignment="1">
      <alignment horizontal="right"/>
    </xf>
    <xf numFmtId="0" fontId="6" fillId="0" borderId="0" xfId="0" applyFont="1"/>
    <xf numFmtId="2" fontId="6" fillId="0" borderId="12" xfId="0" applyNumberFormat="1" applyFont="1" applyBorder="1" applyAlignment="1">
      <alignment horizontal="center" wrapText="1"/>
    </xf>
    <xf numFmtId="2" fontId="6" fillId="0" borderId="13" xfId="0" applyNumberFormat="1" applyFont="1" applyBorder="1" applyAlignment="1">
      <alignment horizontal="center" wrapText="1"/>
    </xf>
    <xf numFmtId="0" fontId="6" fillId="0" borderId="0" xfId="0" applyFont="1" applyAlignment="1">
      <alignment horizontal="left" vertical="top" wrapText="1"/>
    </xf>
    <xf numFmtId="0" fontId="5" fillId="3" borderId="10" xfId="0" applyFont="1" applyFill="1" applyBorder="1" applyAlignment="1">
      <alignment horizontal="center" vertical="center"/>
    </xf>
    <xf numFmtId="0" fontId="4" fillId="3" borderId="0" xfId="0" applyFont="1" applyFill="1" applyAlignment="1">
      <alignment horizontal="right" vertical="center" wrapText="1"/>
    </xf>
    <xf numFmtId="9" fontId="6" fillId="0" borderId="0" xfId="0" applyNumberFormat="1" applyFont="1" applyAlignment="1">
      <alignment horizontal="left"/>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0" fontId="6" fillId="0" borderId="0" xfId="0" applyFont="1" applyAlignment="1">
      <alignment vertical="top"/>
    </xf>
    <xf numFmtId="0" fontId="5" fillId="3" borderId="0" xfId="0" applyFont="1" applyFill="1" applyAlignment="1">
      <alignment horizontal="right" vertical="top"/>
    </xf>
    <xf numFmtId="0" fontId="5" fillId="3" borderId="2" xfId="0" applyFont="1" applyFill="1" applyBorder="1" applyAlignment="1">
      <alignment horizontal="right"/>
    </xf>
    <xf numFmtId="0" fontId="5" fillId="3" borderId="0" xfId="0" applyFont="1" applyFill="1" applyAlignment="1">
      <alignment horizontal="right" wrapText="1"/>
    </xf>
    <xf numFmtId="0" fontId="13" fillId="0" borderId="0" xfId="0" applyFont="1" applyAlignment="1">
      <alignment vertical="top"/>
    </xf>
    <xf numFmtId="0" fontId="14" fillId="3" borderId="0" xfId="0" applyFont="1" applyFill="1" applyAlignment="1">
      <alignment horizontal="right" vertical="top"/>
    </xf>
    <xf numFmtId="0" fontId="5" fillId="3" borderId="10" xfId="0" applyFont="1" applyFill="1" applyBorder="1" applyAlignment="1">
      <alignment wrapText="1"/>
    </xf>
    <xf numFmtId="0" fontId="6" fillId="0" borderId="10" xfId="0" applyFont="1" applyBorder="1" applyAlignment="1">
      <alignment wrapText="1"/>
    </xf>
    <xf numFmtId="0" fontId="6" fillId="0" borderId="0" xfId="0" applyFont="1" applyAlignment="1">
      <alignment horizontal="center"/>
    </xf>
    <xf numFmtId="0" fontId="5" fillId="3" borderId="0" xfId="0" applyFont="1" applyFill="1" applyAlignment="1">
      <alignment horizontal="center" wrapText="1"/>
    </xf>
    <xf numFmtId="0" fontId="5" fillId="3" borderId="10" xfId="0" applyFont="1" applyFill="1" applyBorder="1" applyAlignment="1">
      <alignment horizontal="center" vertical="center" wrapText="1"/>
    </xf>
    <xf numFmtId="0" fontId="7" fillId="0" borderId="10" xfId="0" applyFont="1" applyBorder="1"/>
    <xf numFmtId="0" fontId="7" fillId="0" borderId="12" xfId="0" applyFont="1" applyBorder="1"/>
    <xf numFmtId="0" fontId="7" fillId="0" borderId="13" xfId="0" applyFont="1" applyBorder="1"/>
    <xf numFmtId="0" fontId="6" fillId="0" borderId="3" xfId="0" applyFont="1" applyBorder="1" applyAlignment="1">
      <alignment horizontal="left"/>
    </xf>
    <xf numFmtId="0" fontId="6" fillId="0" borderId="0" xfId="0" applyFont="1" applyAlignment="1">
      <alignment horizontal="left"/>
    </xf>
    <xf numFmtId="0" fontId="6" fillId="0" borderId="7" xfId="0" applyFont="1" applyBorder="1" applyAlignment="1">
      <alignment horizontal="center"/>
    </xf>
    <xf numFmtId="0" fontId="6" fillId="0" borderId="8" xfId="0" applyFont="1" applyBorder="1" applyAlignment="1">
      <alignment horizont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xf numFmtId="0" fontId="6" fillId="0" borderId="3" xfId="0" applyFont="1" applyBorder="1"/>
    <xf numFmtId="0" fontId="6" fillId="0" borderId="2" xfId="0" applyFont="1" applyBorder="1"/>
    <xf numFmtId="14" fontId="6" fillId="0" borderId="16" xfId="0" applyNumberFormat="1" applyFont="1" applyBorder="1" applyAlignment="1">
      <alignment horizontal="center"/>
    </xf>
    <xf numFmtId="14" fontId="6" fillId="0" borderId="18" xfId="0" applyNumberFormat="1" applyFont="1" applyBorder="1" applyAlignment="1">
      <alignment horizontal="center"/>
    </xf>
    <xf numFmtId="0" fontId="6" fillId="0" borderId="20" xfId="0" applyFont="1" applyBorder="1" applyAlignment="1">
      <alignment horizontal="center" vertic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4" xfId="0" applyFont="1" applyBorder="1"/>
    <xf numFmtId="0" fontId="6" fillId="0" borderId="6" xfId="0" applyFont="1" applyBorder="1"/>
    <xf numFmtId="0" fontId="6" fillId="0" borderId="3"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5" fillId="3" borderId="14" xfId="0" applyFont="1" applyFill="1" applyBorder="1" applyAlignment="1">
      <alignment horizontal="center" wrapText="1"/>
    </xf>
    <xf numFmtId="165" fontId="7" fillId="0" borderId="11" xfId="2" applyNumberFormat="1" applyFont="1" applyBorder="1" applyAlignment="1">
      <alignment horizontal="center" vertical="center"/>
    </xf>
    <xf numFmtId="165" fontId="7" fillId="0" borderId="9" xfId="2" applyNumberFormat="1" applyFont="1" applyBorder="1" applyAlignment="1">
      <alignment horizontal="center" vertical="center"/>
    </xf>
    <xf numFmtId="2" fontId="7" fillId="0" borderId="11" xfId="2" applyNumberFormat="1" applyFont="1" applyBorder="1" applyAlignment="1">
      <alignment horizontal="center" vertical="center"/>
    </xf>
    <xf numFmtId="2" fontId="7" fillId="0" borderId="9" xfId="2" applyNumberFormat="1" applyFont="1" applyBorder="1" applyAlignment="1">
      <alignment horizontal="center" vertical="center"/>
    </xf>
    <xf numFmtId="0" fontId="5" fillId="3" borderId="0" xfId="0" applyFont="1" applyFill="1" applyAlignment="1">
      <alignment horizontal="center"/>
    </xf>
    <xf numFmtId="165" fontId="7" fillId="0" borderId="11" xfId="0" applyNumberFormat="1" applyFont="1" applyBorder="1" applyAlignment="1">
      <alignment horizontal="center" vertical="center"/>
    </xf>
    <xf numFmtId="165" fontId="7" fillId="0" borderId="9" xfId="0" applyNumberFormat="1" applyFont="1" applyBorder="1" applyAlignment="1">
      <alignment horizontal="center" vertical="center"/>
    </xf>
    <xf numFmtId="0" fontId="16" fillId="0" borderId="10" xfId="0" applyFont="1" applyBorder="1"/>
    <xf numFmtId="44" fontId="16" fillId="0" borderId="10" xfId="0" applyNumberFormat="1" applyFont="1" applyBorder="1"/>
    <xf numFmtId="2" fontId="0" fillId="0" borderId="0" xfId="0" applyNumberFormat="1"/>
    <xf numFmtId="44" fontId="0" fillId="0" borderId="1" xfId="2" applyFont="1" applyBorder="1"/>
    <xf numFmtId="0" fontId="0" fillId="0" borderId="0" xfId="0" applyFill="1" applyBorder="1"/>
    <xf numFmtId="0" fontId="0" fillId="4" borderId="0" xfId="0" applyFill="1"/>
    <xf numFmtId="9" fontId="0" fillId="4" borderId="0" xfId="1" applyFont="1" applyFill="1" applyAlignment="1">
      <alignment horizontal="left"/>
    </xf>
    <xf numFmtId="44" fontId="0" fillId="4" borderId="0" xfId="0" applyNumberFormat="1" applyFill="1"/>
    <xf numFmtId="0" fontId="6" fillId="4" borderId="0" xfId="0" applyFont="1" applyFill="1"/>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6</xdr:col>
      <xdr:colOff>87924</xdr:colOff>
      <xdr:row>118</xdr:row>
      <xdr:rowOff>21982</xdr:rowOff>
    </xdr:from>
    <xdr:to>
      <xdr:col>8</xdr:col>
      <xdr:colOff>842597</xdr:colOff>
      <xdr:row>131</xdr:row>
      <xdr:rowOff>8851</xdr:rowOff>
    </xdr:to>
    <xdr:pic>
      <xdr:nvPicPr>
        <xdr:cNvPr id="29" name="Imagen 28">
          <a:extLst>
            <a:ext uri="{FF2B5EF4-FFF2-40B4-BE49-F238E27FC236}">
              <a16:creationId xmlns:a16="http://schemas.microsoft.com/office/drawing/2014/main" id="{77A34924-211A-B16C-B35E-F3772B9DC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630616" y="21709674"/>
          <a:ext cx="2703635" cy="2368119"/>
        </a:xfrm>
        <a:prstGeom prst="rect">
          <a:avLst/>
        </a:prstGeom>
      </xdr:spPr>
    </xdr:pic>
    <xdr:clientData/>
  </xdr:twoCellAnchor>
  <xdr:twoCellAnchor editAs="oneCell">
    <xdr:from>
      <xdr:col>0</xdr:col>
      <xdr:colOff>1</xdr:colOff>
      <xdr:row>118</xdr:row>
      <xdr:rowOff>21981</xdr:rowOff>
    </xdr:from>
    <xdr:to>
      <xdr:col>4</xdr:col>
      <xdr:colOff>490904</xdr:colOff>
      <xdr:row>130</xdr:row>
      <xdr:rowOff>176351</xdr:rowOff>
    </xdr:to>
    <xdr:pic>
      <xdr:nvPicPr>
        <xdr:cNvPr id="19" name="Imagen 18">
          <a:extLst>
            <a:ext uri="{FF2B5EF4-FFF2-40B4-BE49-F238E27FC236}">
              <a16:creationId xmlns:a16="http://schemas.microsoft.com/office/drawing/2014/main" id="{4698B737-60F8-BF51-BFD8-8945F0D39E3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 y="21892846"/>
          <a:ext cx="3656134" cy="2352447"/>
        </a:xfrm>
        <a:prstGeom prst="rect">
          <a:avLst/>
        </a:prstGeom>
      </xdr:spPr>
    </xdr:pic>
    <xdr:clientData/>
  </xdr:twoCellAnchor>
  <xdr:twoCellAnchor editAs="oneCell">
    <xdr:from>
      <xdr:col>7</xdr:col>
      <xdr:colOff>387412</xdr:colOff>
      <xdr:row>122</xdr:row>
      <xdr:rowOff>169436</xdr:rowOff>
    </xdr:from>
    <xdr:to>
      <xdr:col>7</xdr:col>
      <xdr:colOff>696975</xdr:colOff>
      <xdr:row>124</xdr:row>
      <xdr:rowOff>116399</xdr:rowOff>
    </xdr:to>
    <xdr:pic>
      <xdr:nvPicPr>
        <xdr:cNvPr id="10" name="Imagen 9">
          <a:extLst>
            <a:ext uri="{FF2B5EF4-FFF2-40B4-BE49-F238E27FC236}">
              <a16:creationId xmlns:a16="http://schemas.microsoft.com/office/drawing/2014/main" id="{73C6989B-DBB9-4CA3-84EF-3898AB5968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805547" y="22772994"/>
          <a:ext cx="309563" cy="313309"/>
        </a:xfrm>
        <a:prstGeom prst="rect">
          <a:avLst/>
        </a:prstGeom>
      </xdr:spPr>
    </xdr:pic>
    <xdr:clientData/>
  </xdr:twoCellAnchor>
  <xdr:twoCellAnchor editAs="oneCell">
    <xdr:from>
      <xdr:col>1</xdr:col>
      <xdr:colOff>884359</xdr:colOff>
      <xdr:row>123</xdr:row>
      <xdr:rowOff>65581</xdr:rowOff>
    </xdr:from>
    <xdr:to>
      <xdr:col>2</xdr:col>
      <xdr:colOff>206119</xdr:colOff>
      <xdr:row>125</xdr:row>
      <xdr:rowOff>12544</xdr:rowOff>
    </xdr:to>
    <xdr:pic>
      <xdr:nvPicPr>
        <xdr:cNvPr id="11" name="Imagen 10">
          <a:extLst>
            <a:ext uri="{FF2B5EF4-FFF2-40B4-BE49-F238E27FC236}">
              <a16:creationId xmlns:a16="http://schemas.microsoft.com/office/drawing/2014/main" id="{18D83D51-D3F7-4026-BC06-317D1638AC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844186" y="22669139"/>
          <a:ext cx="310895" cy="313309"/>
        </a:xfrm>
        <a:prstGeom prst="rect">
          <a:avLst/>
        </a:prstGeom>
      </xdr:spPr>
    </xdr:pic>
    <xdr:clientData/>
  </xdr:twoCellAnchor>
  <xdr:twoCellAnchor editAs="oneCell">
    <xdr:from>
      <xdr:col>6</xdr:col>
      <xdr:colOff>217143</xdr:colOff>
      <xdr:row>128</xdr:row>
      <xdr:rowOff>163857</xdr:rowOff>
    </xdr:from>
    <xdr:to>
      <xdr:col>6</xdr:col>
      <xdr:colOff>492490</xdr:colOff>
      <xdr:row>130</xdr:row>
      <xdr:rowOff>75522</xdr:rowOff>
    </xdr:to>
    <xdr:pic>
      <xdr:nvPicPr>
        <xdr:cNvPr id="13" name="Imagen 12">
          <a:extLst>
            <a:ext uri="{FF2B5EF4-FFF2-40B4-BE49-F238E27FC236}">
              <a16:creationId xmlns:a16="http://schemas.microsoft.com/office/drawing/2014/main" id="{CA65F533-4509-43AE-BD64-21CE36E7F6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759835" y="23683280"/>
          <a:ext cx="275347" cy="278011"/>
        </a:xfrm>
        <a:prstGeom prst="rect">
          <a:avLst/>
        </a:prstGeom>
      </xdr:spPr>
    </xdr:pic>
    <xdr:clientData/>
  </xdr:twoCellAnchor>
  <xdr:twoCellAnchor editAs="oneCell">
    <xdr:from>
      <xdr:col>0</xdr:col>
      <xdr:colOff>84459</xdr:colOff>
      <xdr:row>128</xdr:row>
      <xdr:rowOff>182374</xdr:rowOff>
    </xdr:from>
    <xdr:to>
      <xdr:col>0</xdr:col>
      <xdr:colOff>359806</xdr:colOff>
      <xdr:row>130</xdr:row>
      <xdr:rowOff>92707</xdr:rowOff>
    </xdr:to>
    <xdr:pic>
      <xdr:nvPicPr>
        <xdr:cNvPr id="14" name="Imagen 13">
          <a:extLst>
            <a:ext uri="{FF2B5EF4-FFF2-40B4-BE49-F238E27FC236}">
              <a16:creationId xmlns:a16="http://schemas.microsoft.com/office/drawing/2014/main" id="{2E4146AC-3347-4683-94ED-E650B79681C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84459" y="24654297"/>
          <a:ext cx="275347" cy="276679"/>
        </a:xfrm>
        <a:prstGeom prst="rect">
          <a:avLst/>
        </a:prstGeom>
      </xdr:spPr>
    </xdr:pic>
    <xdr:clientData/>
  </xdr:twoCellAnchor>
  <xdr:twoCellAnchor editAs="oneCell">
    <xdr:from>
      <xdr:col>0</xdr:col>
      <xdr:colOff>241788</xdr:colOff>
      <xdr:row>0</xdr:row>
      <xdr:rowOff>109905</xdr:rowOff>
    </xdr:from>
    <xdr:to>
      <xdr:col>4</xdr:col>
      <xdr:colOff>381000</xdr:colOff>
      <xdr:row>14</xdr:row>
      <xdr:rowOff>49942</xdr:rowOff>
    </xdr:to>
    <xdr:pic>
      <xdr:nvPicPr>
        <xdr:cNvPr id="5" name="Imagen 4">
          <a:extLst>
            <a:ext uri="{FF2B5EF4-FFF2-40B4-BE49-F238E27FC236}">
              <a16:creationId xmlns:a16="http://schemas.microsoft.com/office/drawing/2014/main" id="{F7703D3E-F6B0-B748-F8CC-B102E4230BA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41788" y="109905"/>
          <a:ext cx="3304443" cy="248980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0</xdr:col>
      <xdr:colOff>315058</xdr:colOff>
      <xdr:row>106</xdr:row>
      <xdr:rowOff>51290</xdr:rowOff>
    </xdr:from>
    <xdr:to>
      <xdr:col>4</xdr:col>
      <xdr:colOff>688730</xdr:colOff>
      <xdr:row>116</xdr:row>
      <xdr:rowOff>132721</xdr:rowOff>
    </xdr:to>
    <xdr:pic>
      <xdr:nvPicPr>
        <xdr:cNvPr id="9" name="Imagen 8">
          <a:extLst>
            <a:ext uri="{FF2B5EF4-FFF2-40B4-BE49-F238E27FC236}">
              <a16:creationId xmlns:a16="http://schemas.microsoft.com/office/drawing/2014/main" id="{F1ED071E-C978-D97E-1E24-9E60D97493C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15058" y="19841309"/>
          <a:ext cx="3538903" cy="1788604"/>
        </a:xfrm>
        <a:prstGeom prst="rect">
          <a:avLst/>
        </a:prstGeom>
      </xdr:spPr>
    </xdr:pic>
    <xdr:clientData/>
  </xdr:twoCellAnchor>
  <xdr:twoCellAnchor editAs="oneCell">
    <xdr:from>
      <xdr:col>0</xdr:col>
      <xdr:colOff>0</xdr:colOff>
      <xdr:row>261</xdr:row>
      <xdr:rowOff>146539</xdr:rowOff>
    </xdr:from>
    <xdr:to>
      <xdr:col>9</xdr:col>
      <xdr:colOff>44238</xdr:colOff>
      <xdr:row>293</xdr:row>
      <xdr:rowOff>1</xdr:rowOff>
    </xdr:to>
    <xdr:pic>
      <xdr:nvPicPr>
        <xdr:cNvPr id="6" name="Imagen 5">
          <a:extLst>
            <a:ext uri="{FF2B5EF4-FFF2-40B4-BE49-F238E27FC236}">
              <a16:creationId xmlns:a16="http://schemas.microsoft.com/office/drawing/2014/main" id="{B1EE094A-BBE5-620B-4BAD-EF4DE1BDDA5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0" y="48460270"/>
          <a:ext cx="7664238" cy="5715000"/>
        </a:xfrm>
        <a:prstGeom prst="rect">
          <a:avLst/>
        </a:prstGeom>
      </xdr:spPr>
    </xdr:pic>
    <xdr:clientData/>
  </xdr:twoCellAnchor>
  <xdr:twoCellAnchor editAs="oneCell">
    <xdr:from>
      <xdr:col>0</xdr:col>
      <xdr:colOff>152979</xdr:colOff>
      <xdr:row>293</xdr:row>
      <xdr:rowOff>181120</xdr:rowOff>
    </xdr:from>
    <xdr:to>
      <xdr:col>4</xdr:col>
      <xdr:colOff>477946</xdr:colOff>
      <xdr:row>304</xdr:row>
      <xdr:rowOff>137285</xdr:rowOff>
    </xdr:to>
    <xdr:pic>
      <xdr:nvPicPr>
        <xdr:cNvPr id="3" name="Imagen 2">
          <a:extLst>
            <a:ext uri="{FF2B5EF4-FFF2-40B4-BE49-F238E27FC236}">
              <a16:creationId xmlns:a16="http://schemas.microsoft.com/office/drawing/2014/main" id="{341BA36E-9E36-E27C-D591-ADC148B9F20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52979" y="55123052"/>
          <a:ext cx="3485535" cy="1956415"/>
        </a:xfrm>
        <a:prstGeom prst="rect">
          <a:avLst/>
        </a:prstGeom>
      </xdr:spPr>
    </xdr:pic>
    <xdr:clientData/>
  </xdr:twoCellAnchor>
  <xdr:twoCellAnchor editAs="oneCell">
    <xdr:from>
      <xdr:col>5</xdr:col>
      <xdr:colOff>1444</xdr:colOff>
      <xdr:row>294</xdr:row>
      <xdr:rowOff>7218</xdr:rowOff>
    </xdr:from>
    <xdr:to>
      <xdr:col>8</xdr:col>
      <xdr:colOff>830619</xdr:colOff>
      <xdr:row>304</xdr:row>
      <xdr:rowOff>141432</xdr:rowOff>
    </xdr:to>
    <xdr:pic>
      <xdr:nvPicPr>
        <xdr:cNvPr id="4" name="Imagen 3">
          <a:extLst>
            <a:ext uri="{FF2B5EF4-FFF2-40B4-BE49-F238E27FC236}">
              <a16:creationId xmlns:a16="http://schemas.microsoft.com/office/drawing/2014/main" id="{336CDCD2-D022-9DF9-30B0-CF613802B8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924012" y="55130991"/>
          <a:ext cx="3496175" cy="1952623"/>
        </a:xfrm>
        <a:prstGeom prst="rect">
          <a:avLst/>
        </a:prstGeom>
      </xdr:spPr>
    </xdr:pic>
    <xdr:clientData/>
  </xdr:twoCellAnchor>
  <xdr:twoCellAnchor editAs="oneCell">
    <xdr:from>
      <xdr:col>4</xdr:col>
      <xdr:colOff>757671</xdr:colOff>
      <xdr:row>306</xdr:row>
      <xdr:rowOff>2166</xdr:rowOff>
    </xdr:from>
    <xdr:to>
      <xdr:col>8</xdr:col>
      <xdr:colOff>828638</xdr:colOff>
      <xdr:row>316</xdr:row>
      <xdr:rowOff>140172</xdr:rowOff>
    </xdr:to>
    <xdr:pic>
      <xdr:nvPicPr>
        <xdr:cNvPr id="7" name="Imagen 6">
          <a:extLst>
            <a:ext uri="{FF2B5EF4-FFF2-40B4-BE49-F238E27FC236}">
              <a16:creationId xmlns:a16="http://schemas.microsoft.com/office/drawing/2014/main" id="{5A80F0F7-2186-855B-7FF9-BD8470D8657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918239" y="57308030"/>
          <a:ext cx="3499967" cy="1956415"/>
        </a:xfrm>
        <a:prstGeom prst="rect">
          <a:avLst/>
        </a:prstGeom>
      </xdr:spPr>
    </xdr:pic>
    <xdr:clientData/>
  </xdr:twoCellAnchor>
  <xdr:twoCellAnchor editAs="oneCell">
    <xdr:from>
      <xdr:col>0</xdr:col>
      <xdr:colOff>155143</xdr:colOff>
      <xdr:row>305</xdr:row>
      <xdr:rowOff>171739</xdr:rowOff>
    </xdr:from>
    <xdr:to>
      <xdr:col>4</xdr:col>
      <xdr:colOff>472528</xdr:colOff>
      <xdr:row>316</xdr:row>
      <xdr:rowOff>116897</xdr:rowOff>
    </xdr:to>
    <xdr:pic>
      <xdr:nvPicPr>
        <xdr:cNvPr id="8" name="Imagen 7">
          <a:extLst>
            <a:ext uri="{FF2B5EF4-FFF2-40B4-BE49-F238E27FC236}">
              <a16:creationId xmlns:a16="http://schemas.microsoft.com/office/drawing/2014/main" id="{CFF95477-82D5-4727-8D05-E4BB1A22707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55143" y="57295762"/>
          <a:ext cx="3477953" cy="1945408"/>
        </a:xfrm>
        <a:prstGeom prst="rect">
          <a:avLst/>
        </a:prstGeom>
      </xdr:spPr>
    </xdr:pic>
    <xdr:clientData/>
  </xdr:twoCellAnchor>
  <xdr:twoCellAnchor editAs="oneCell">
    <xdr:from>
      <xdr:col>5</xdr:col>
      <xdr:colOff>11544</xdr:colOff>
      <xdr:row>318</xdr:row>
      <xdr:rowOff>4329</xdr:rowOff>
    </xdr:from>
    <xdr:to>
      <xdr:col>8</xdr:col>
      <xdr:colOff>836927</xdr:colOff>
      <xdr:row>328</xdr:row>
      <xdr:rowOff>142335</xdr:rowOff>
    </xdr:to>
    <xdr:pic>
      <xdr:nvPicPr>
        <xdr:cNvPr id="15" name="Imagen 14">
          <a:extLst>
            <a:ext uri="{FF2B5EF4-FFF2-40B4-BE49-F238E27FC236}">
              <a16:creationId xmlns:a16="http://schemas.microsoft.com/office/drawing/2014/main" id="{6DEB1D4E-CEA3-0443-5C57-DA3E532519B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934112" y="59492284"/>
          <a:ext cx="3492383" cy="1956415"/>
        </a:xfrm>
        <a:prstGeom prst="rect">
          <a:avLst/>
        </a:prstGeom>
      </xdr:spPr>
    </xdr:pic>
    <xdr:clientData/>
  </xdr:twoCellAnchor>
  <xdr:twoCellAnchor editAs="oneCell">
    <xdr:from>
      <xdr:col>0</xdr:col>
      <xdr:colOff>164522</xdr:colOff>
      <xdr:row>317</xdr:row>
      <xdr:rowOff>176069</xdr:rowOff>
    </xdr:from>
    <xdr:to>
      <xdr:col>4</xdr:col>
      <xdr:colOff>513772</xdr:colOff>
      <xdr:row>329</xdr:row>
      <xdr:rowOff>54029</xdr:rowOff>
    </xdr:to>
    <xdr:pic>
      <xdr:nvPicPr>
        <xdr:cNvPr id="17" name="Imagen 16">
          <a:extLst>
            <a:ext uri="{FF2B5EF4-FFF2-40B4-BE49-F238E27FC236}">
              <a16:creationId xmlns:a16="http://schemas.microsoft.com/office/drawing/2014/main" id="{567A26B0-1ACE-86B7-4D7C-A2A3ECCBEF1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64522" y="59482183"/>
          <a:ext cx="3509818" cy="206005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33BB-C4CE-4999-A502-FC97CB60129D}">
  <sheetPr>
    <pageSetUpPr fitToPage="1"/>
  </sheetPr>
  <dimension ref="A1:K382"/>
  <sheetViews>
    <sheetView tabSelected="1" zoomScale="110" zoomScaleNormal="110" zoomScaleSheetLayoutView="130" zoomScalePageLayoutView="70" workbookViewId="0">
      <selection activeCell="K312" sqref="K312"/>
    </sheetView>
  </sheetViews>
  <sheetFormatPr baseColWidth="10" defaultRowHeight="13.5" x14ac:dyDescent="0.25"/>
  <cols>
    <col min="1" max="1" width="14.42578125" style="2" customWidth="1"/>
    <col min="2" max="2" width="14.85546875" style="2" customWidth="1"/>
    <col min="3" max="3" width="10.7109375" style="2" customWidth="1"/>
    <col min="4" max="4" width="7.42578125" style="2" customWidth="1"/>
    <col min="5" max="5" width="11.42578125" style="2"/>
    <col min="6" max="7" width="10.7109375" style="2" customWidth="1"/>
    <col min="8" max="8" width="18.42578125" style="2" customWidth="1"/>
    <col min="9" max="9" width="15.42578125" style="2" customWidth="1"/>
    <col min="10" max="16384" width="11.42578125" style="2"/>
  </cols>
  <sheetData>
    <row r="1" spans="1:10" ht="13.5" customHeight="1" x14ac:dyDescent="0.25">
      <c r="A1" s="1"/>
      <c r="B1" s="1"/>
      <c r="C1" s="1"/>
      <c r="D1" s="1"/>
      <c r="E1" s="1"/>
      <c r="F1" s="1"/>
      <c r="G1" s="1"/>
      <c r="H1" s="1"/>
      <c r="I1" s="6"/>
    </row>
    <row r="2" spans="1:10" ht="13.5" customHeight="1" x14ac:dyDescent="0.25">
      <c r="A2" s="1"/>
      <c r="B2" s="1"/>
      <c r="C2" s="1"/>
      <c r="D2" s="1"/>
      <c r="E2" s="1"/>
      <c r="F2" s="1"/>
      <c r="G2" s="1"/>
      <c r="H2" s="1"/>
      <c r="I2" s="6"/>
    </row>
    <row r="3" spans="1:10" ht="13.5" customHeight="1" x14ac:dyDescent="0.25">
      <c r="A3" s="1"/>
      <c r="B3" s="1"/>
      <c r="C3" s="1"/>
      <c r="D3" s="1"/>
      <c r="E3" s="1"/>
      <c r="F3" s="1"/>
      <c r="G3" s="1"/>
      <c r="H3" s="1"/>
      <c r="I3" s="6"/>
    </row>
    <row r="4" spans="1:10" ht="13.5" customHeight="1" x14ac:dyDescent="0.25">
      <c r="A4" s="1"/>
      <c r="B4" s="1"/>
      <c r="C4" s="1"/>
      <c r="D4" s="1"/>
      <c r="E4" s="1"/>
      <c r="F4" s="1"/>
      <c r="G4" s="1"/>
      <c r="H4" s="1"/>
      <c r="I4" s="6"/>
    </row>
    <row r="5" spans="1:10" ht="13.5" customHeight="1" x14ac:dyDescent="0.25">
      <c r="A5" s="1"/>
      <c r="B5" s="1"/>
      <c r="C5" s="1"/>
      <c r="D5" s="1"/>
      <c r="E5" s="1"/>
      <c r="F5" s="1"/>
      <c r="G5" s="1"/>
      <c r="H5" s="1"/>
      <c r="I5" s="6"/>
    </row>
    <row r="6" spans="1:10" ht="13.5" customHeight="1" x14ac:dyDescent="0.25">
      <c r="A6" s="1"/>
      <c r="B6" s="1"/>
      <c r="C6" s="1"/>
      <c r="D6" s="1"/>
      <c r="E6" s="1"/>
      <c r="F6" s="1"/>
      <c r="G6" s="1"/>
      <c r="H6" s="1"/>
      <c r="I6" s="6"/>
    </row>
    <row r="7" spans="1:10" ht="13.5" customHeight="1" x14ac:dyDescent="0.25">
      <c r="A7" s="1"/>
      <c r="B7" s="1"/>
      <c r="C7" s="1"/>
      <c r="D7" s="1"/>
      <c r="E7" s="1"/>
      <c r="F7" s="1"/>
      <c r="G7" s="1"/>
      <c r="H7" s="1"/>
      <c r="I7" s="6"/>
    </row>
    <row r="8" spans="1:10" ht="13.5" customHeight="1" x14ac:dyDescent="0.25">
      <c r="A8" s="1"/>
      <c r="B8" s="1"/>
      <c r="C8" s="1"/>
      <c r="D8" s="1"/>
      <c r="E8" s="1"/>
      <c r="F8" s="1"/>
      <c r="G8" s="1"/>
      <c r="H8" s="1"/>
      <c r="I8" s="6"/>
    </row>
    <row r="9" spans="1:10" ht="13.5" customHeight="1" x14ac:dyDescent="0.25">
      <c r="A9" s="1"/>
      <c r="B9" s="1"/>
      <c r="C9" s="1"/>
      <c r="D9" s="1"/>
      <c r="E9" s="1"/>
      <c r="F9" s="1"/>
      <c r="G9" s="1"/>
      <c r="H9" s="1"/>
      <c r="I9" s="6"/>
    </row>
    <row r="10" spans="1:10" ht="13.5" customHeight="1" x14ac:dyDescent="0.25">
      <c r="A10" s="1"/>
      <c r="B10" s="1"/>
      <c r="C10" s="1"/>
      <c r="D10" s="1"/>
      <c r="E10" s="1"/>
      <c r="F10" s="1"/>
      <c r="G10" s="1"/>
      <c r="H10" s="1"/>
      <c r="I10" s="6"/>
    </row>
    <row r="11" spans="1:10" ht="13.5" customHeight="1" x14ac:dyDescent="0.25">
      <c r="A11" s="1"/>
      <c r="B11" s="1"/>
      <c r="C11" s="1"/>
      <c r="D11" s="1"/>
      <c r="E11" s="1"/>
      <c r="F11" s="1"/>
      <c r="G11" s="1"/>
      <c r="H11" s="1"/>
      <c r="I11" s="6"/>
    </row>
    <row r="12" spans="1:10" ht="13.5" customHeight="1" x14ac:dyDescent="0.25">
      <c r="A12" s="1"/>
      <c r="B12" s="1"/>
      <c r="C12" s="1"/>
      <c r="D12" s="1"/>
      <c r="E12" s="1"/>
      <c r="F12" s="1"/>
      <c r="G12" s="1"/>
      <c r="H12" s="98" t="s">
        <v>0</v>
      </c>
      <c r="I12" s="98"/>
    </row>
    <row r="13" spans="1:10" ht="13.5" customHeight="1" x14ac:dyDescent="0.25">
      <c r="A13" s="1"/>
      <c r="B13" s="1"/>
      <c r="C13" s="1"/>
      <c r="D13" s="1"/>
      <c r="E13" s="1"/>
      <c r="F13" s="7"/>
      <c r="G13" s="7"/>
      <c r="H13" s="98"/>
      <c r="I13" s="98"/>
    </row>
    <row r="14" spans="1:10" ht="28.5" customHeight="1" x14ac:dyDescent="0.25">
      <c r="A14" s="1"/>
      <c r="B14" s="1"/>
      <c r="C14" s="1"/>
      <c r="D14" s="1"/>
      <c r="E14" s="1"/>
      <c r="F14" s="7"/>
      <c r="G14" s="7"/>
      <c r="H14" s="98"/>
      <c r="I14" s="98"/>
    </row>
    <row r="15" spans="1:10" ht="13.5" customHeight="1" x14ac:dyDescent="0.25">
      <c r="A15" s="1"/>
      <c r="B15" s="1"/>
      <c r="C15" s="1"/>
      <c r="D15" s="1"/>
      <c r="E15" s="1"/>
      <c r="F15" s="1"/>
      <c r="G15" s="1"/>
      <c r="H15" s="5"/>
      <c r="I15" s="1"/>
      <c r="J15" s="3"/>
    </row>
    <row r="16" spans="1:10" ht="6" customHeight="1" x14ac:dyDescent="0.25"/>
    <row r="17" spans="1:9" x14ac:dyDescent="0.25">
      <c r="A17" s="4" t="s">
        <v>1</v>
      </c>
      <c r="B17" s="4"/>
      <c r="C17" s="4"/>
      <c r="D17" s="4"/>
      <c r="E17" s="4"/>
      <c r="F17" s="4"/>
      <c r="G17" s="4"/>
      <c r="H17" s="4"/>
      <c r="I17" s="4"/>
    </row>
    <row r="18" spans="1:9" s="8" customFormat="1" ht="12.95" customHeight="1" x14ac:dyDescent="0.3"/>
    <row r="19" spans="1:9" s="8" customFormat="1" ht="12.95" customHeight="1" x14ac:dyDescent="0.3">
      <c r="A19" s="92" t="s">
        <v>3</v>
      </c>
      <c r="B19" s="92"/>
      <c r="C19" s="8" t="s">
        <v>23</v>
      </c>
      <c r="H19" s="9" t="s">
        <v>10</v>
      </c>
      <c r="I19" s="34">
        <v>45583</v>
      </c>
    </row>
    <row r="20" spans="1:9" s="8" customFormat="1" ht="12.95" customHeight="1" x14ac:dyDescent="0.3">
      <c r="A20" s="92" t="s">
        <v>2</v>
      </c>
      <c r="B20" s="92"/>
      <c r="C20" s="8" t="s">
        <v>23</v>
      </c>
      <c r="H20" s="10"/>
    </row>
    <row r="21" spans="1:9" s="8" customFormat="1" ht="12.95" customHeight="1" x14ac:dyDescent="0.3">
      <c r="H21" s="10"/>
    </row>
    <row r="22" spans="1:9" s="8" customFormat="1" ht="12.95" customHeight="1" x14ac:dyDescent="0.3">
      <c r="A22" s="92" t="s">
        <v>4</v>
      </c>
      <c r="B22" s="92"/>
      <c r="C22" s="8" t="s">
        <v>24</v>
      </c>
      <c r="H22" s="10"/>
    </row>
    <row r="23" spans="1:9" s="8" customFormat="1" ht="12.95" customHeight="1" x14ac:dyDescent="0.3">
      <c r="A23" s="92" t="s">
        <v>5</v>
      </c>
      <c r="B23" s="92"/>
      <c r="C23" s="8" t="s">
        <v>26</v>
      </c>
      <c r="H23" s="10"/>
    </row>
    <row r="24" spans="1:9" s="8" customFormat="1" ht="12.95" customHeight="1" x14ac:dyDescent="0.3">
      <c r="A24" s="92" t="s">
        <v>6</v>
      </c>
      <c r="B24" s="92"/>
      <c r="C24" s="8" t="s">
        <v>27</v>
      </c>
      <c r="H24" s="10"/>
    </row>
    <row r="25" spans="1:9" s="8" customFormat="1" ht="12.95" customHeight="1" x14ac:dyDescent="0.3">
      <c r="A25" s="92" t="s">
        <v>7</v>
      </c>
      <c r="B25" s="92"/>
      <c r="C25" s="8" t="s">
        <v>28</v>
      </c>
      <c r="H25" s="10"/>
    </row>
    <row r="26" spans="1:9" s="8" customFormat="1" ht="12.95" customHeight="1" x14ac:dyDescent="0.3">
      <c r="B26" s="10"/>
      <c r="H26" s="10"/>
    </row>
    <row r="27" spans="1:9" s="8" customFormat="1" ht="12.95" customHeight="1" x14ac:dyDescent="0.3">
      <c r="A27" s="92" t="s">
        <v>8</v>
      </c>
      <c r="B27" s="92"/>
      <c r="C27" s="8" t="s">
        <v>29</v>
      </c>
      <c r="H27" s="9" t="s">
        <v>11</v>
      </c>
      <c r="I27" s="10" t="s">
        <v>25</v>
      </c>
    </row>
    <row r="28" spans="1:9" s="8" customFormat="1" ht="12.95" customHeight="1" x14ac:dyDescent="0.3">
      <c r="A28" s="92" t="s">
        <v>9</v>
      </c>
      <c r="B28" s="92"/>
      <c r="C28" s="8" t="s">
        <v>30</v>
      </c>
      <c r="H28" s="10"/>
    </row>
    <row r="29" spans="1:9" s="8" customFormat="1" ht="12.95" customHeight="1" x14ac:dyDescent="0.3">
      <c r="B29" s="10"/>
      <c r="H29" s="10"/>
    </row>
    <row r="30" spans="1:9" s="8" customFormat="1" ht="12.95" customHeight="1" x14ac:dyDescent="0.3">
      <c r="A30" s="11"/>
      <c r="B30" s="11"/>
      <c r="C30" s="11"/>
      <c r="D30" s="11"/>
      <c r="E30" s="11"/>
      <c r="F30" s="11"/>
      <c r="G30" s="11"/>
      <c r="H30" s="11"/>
      <c r="I30" s="12" t="s">
        <v>39</v>
      </c>
    </row>
    <row r="31" spans="1:9" s="8" customFormat="1" ht="12.95" customHeight="1" x14ac:dyDescent="0.3">
      <c r="B31" s="10"/>
      <c r="H31" s="10"/>
      <c r="I31" s="10"/>
    </row>
    <row r="32" spans="1:9" s="8" customFormat="1" ht="12.95" customHeight="1" x14ac:dyDescent="0.3">
      <c r="A32" s="103" t="s">
        <v>12</v>
      </c>
      <c r="B32" s="103"/>
      <c r="C32" s="57" t="s">
        <v>203</v>
      </c>
      <c r="D32" s="57"/>
      <c r="E32" s="57"/>
      <c r="F32" s="57"/>
      <c r="G32" s="57"/>
      <c r="H32" s="27" t="s">
        <v>14</v>
      </c>
      <c r="I32" s="58">
        <v>100</v>
      </c>
    </row>
    <row r="33" spans="1:9" s="8" customFormat="1" ht="12.95" customHeight="1" x14ac:dyDescent="0.3">
      <c r="A33" s="103" t="s">
        <v>16</v>
      </c>
      <c r="B33" s="103"/>
      <c r="C33" s="59">
        <v>1</v>
      </c>
      <c r="D33" s="59"/>
      <c r="E33" s="57"/>
      <c r="F33" s="57"/>
      <c r="G33" s="57"/>
      <c r="H33" s="27" t="s">
        <v>17</v>
      </c>
      <c r="I33" s="58">
        <v>2</v>
      </c>
    </row>
    <row r="34" spans="1:9" s="8" customFormat="1" ht="12.95" customHeight="1" x14ac:dyDescent="0.3">
      <c r="A34" s="103" t="s">
        <v>13</v>
      </c>
      <c r="B34" s="103"/>
      <c r="C34" s="57" t="s">
        <v>202</v>
      </c>
      <c r="D34" s="57"/>
      <c r="E34" s="57"/>
      <c r="F34" s="57"/>
      <c r="G34" s="57"/>
      <c r="H34" s="27" t="s">
        <v>15</v>
      </c>
      <c r="I34" s="58">
        <v>20326</v>
      </c>
    </row>
    <row r="35" spans="1:9" s="8" customFormat="1" ht="12.95" customHeight="1" x14ac:dyDescent="0.3">
      <c r="A35" s="103" t="s">
        <v>18</v>
      </c>
      <c r="B35" s="103"/>
      <c r="C35" s="57" t="s">
        <v>31</v>
      </c>
      <c r="D35" s="57"/>
      <c r="E35" s="57"/>
      <c r="F35" s="57"/>
      <c r="G35" s="57"/>
      <c r="H35" s="27" t="s">
        <v>19</v>
      </c>
      <c r="I35" s="58" t="s">
        <v>31</v>
      </c>
    </row>
    <row r="36" spans="1:9" s="8" customFormat="1" ht="12.95" customHeight="1" x14ac:dyDescent="0.3">
      <c r="A36" s="103" t="s">
        <v>43</v>
      </c>
      <c r="B36" s="103"/>
      <c r="C36" s="57" t="s">
        <v>215</v>
      </c>
      <c r="D36" s="57"/>
      <c r="E36" s="57"/>
      <c r="F36" s="57"/>
      <c r="G36" s="57"/>
      <c r="H36" s="27" t="s">
        <v>44</v>
      </c>
      <c r="I36" s="80" t="s">
        <v>203</v>
      </c>
    </row>
    <row r="37" spans="1:9" s="8" customFormat="1" ht="12.95" customHeight="1" x14ac:dyDescent="0.3">
      <c r="A37" s="102"/>
      <c r="B37" s="102"/>
      <c r="C37" s="57"/>
      <c r="D37" s="57"/>
      <c r="E37" s="57"/>
      <c r="F37" s="57"/>
      <c r="G37" s="57"/>
      <c r="H37" s="60"/>
      <c r="I37" s="58"/>
    </row>
    <row r="38" spans="1:9" s="8" customFormat="1" ht="12.95" customHeight="1" x14ac:dyDescent="0.3">
      <c r="A38" s="103" t="s">
        <v>20</v>
      </c>
      <c r="B38" s="103"/>
      <c r="C38" s="57">
        <v>21.978437100000001</v>
      </c>
      <c r="D38" s="57"/>
      <c r="E38" s="27" t="s">
        <v>21</v>
      </c>
      <c r="F38" s="57">
        <v>-102.26631</v>
      </c>
      <c r="G38" s="57"/>
      <c r="H38" s="27" t="s">
        <v>22</v>
      </c>
      <c r="I38" s="58">
        <v>1907</v>
      </c>
    </row>
    <row r="39" spans="1:9" s="8" customFormat="1" ht="12.95" customHeight="1" x14ac:dyDescent="0.3">
      <c r="A39" s="103" t="s">
        <v>40</v>
      </c>
      <c r="B39" s="103"/>
      <c r="C39" s="57" t="s">
        <v>23</v>
      </c>
      <c r="D39" s="57"/>
      <c r="E39" s="57"/>
      <c r="F39" s="57"/>
      <c r="G39" s="57"/>
      <c r="H39" s="27" t="s">
        <v>41</v>
      </c>
      <c r="I39" s="58" t="s">
        <v>42</v>
      </c>
    </row>
    <row r="40" spans="1:9" s="8" customFormat="1" ht="12.95" customHeight="1" x14ac:dyDescent="0.3">
      <c r="B40" s="14"/>
      <c r="H40" s="14"/>
      <c r="I40" s="10"/>
    </row>
    <row r="41" spans="1:9" s="8" customFormat="1" ht="12.95" customHeight="1" x14ac:dyDescent="0.3">
      <c r="A41" s="11"/>
      <c r="B41" s="11"/>
      <c r="C41" s="11"/>
      <c r="D41" s="11"/>
      <c r="E41" s="11"/>
      <c r="F41" s="11"/>
      <c r="G41" s="11"/>
      <c r="H41" s="11"/>
      <c r="I41" s="12" t="s">
        <v>251</v>
      </c>
    </row>
    <row r="42" spans="1:9" s="8" customFormat="1" ht="12.95" customHeight="1" x14ac:dyDescent="0.3">
      <c r="B42" s="14"/>
      <c r="H42" s="14"/>
      <c r="I42" s="81">
        <f>D259</f>
        <v>4859365.8934217747</v>
      </c>
    </row>
    <row r="43" spans="1:9" s="8" customFormat="1" ht="12.95" customHeight="1" x14ac:dyDescent="0.3">
      <c r="B43" s="14"/>
      <c r="H43" s="14"/>
      <c r="I43" s="10"/>
    </row>
    <row r="44" spans="1:9" x14ac:dyDescent="0.25">
      <c r="A44" s="4" t="s">
        <v>136</v>
      </c>
      <c r="B44" s="4"/>
      <c r="C44" s="4"/>
      <c r="D44" s="4"/>
      <c r="E44" s="4"/>
      <c r="F44" s="4"/>
      <c r="G44" s="4"/>
      <c r="H44" s="4"/>
      <c r="I44" s="4"/>
    </row>
    <row r="46" spans="1:9" ht="103.5" customHeight="1" x14ac:dyDescent="0.25">
      <c r="A46" s="88" t="s">
        <v>200</v>
      </c>
      <c r="B46" s="88"/>
      <c r="C46" s="88"/>
      <c r="D46" s="88"/>
      <c r="E46" s="88"/>
      <c r="F46" s="88"/>
      <c r="G46" s="88"/>
      <c r="H46" s="88"/>
      <c r="I46" s="88"/>
    </row>
    <row r="47" spans="1:9" ht="90" customHeight="1" x14ac:dyDescent="0.25">
      <c r="A47" s="88" t="s">
        <v>199</v>
      </c>
      <c r="B47" s="88"/>
      <c r="C47" s="88"/>
      <c r="D47" s="88"/>
      <c r="E47" s="88"/>
      <c r="F47" s="88"/>
      <c r="G47" s="88"/>
      <c r="H47" s="88"/>
      <c r="I47" s="88"/>
    </row>
    <row r="48" spans="1:9" x14ac:dyDescent="0.25">
      <c r="I48" s="3"/>
    </row>
    <row r="49" spans="1:9" x14ac:dyDescent="0.25">
      <c r="A49" s="4" t="s">
        <v>137</v>
      </c>
      <c r="B49" s="4"/>
      <c r="C49" s="4"/>
      <c r="D49" s="4"/>
      <c r="E49" s="4"/>
      <c r="F49" s="4"/>
      <c r="G49" s="4"/>
      <c r="H49" s="4"/>
      <c r="I49" s="4"/>
    </row>
    <row r="50" spans="1:9" ht="14.25" x14ac:dyDescent="0.3">
      <c r="A50" s="8"/>
      <c r="B50" s="8"/>
      <c r="C50" s="8"/>
      <c r="D50" s="8"/>
      <c r="E50" s="8"/>
      <c r="F50" s="8"/>
      <c r="G50" s="8"/>
      <c r="H50" s="8"/>
      <c r="I50" s="10"/>
    </row>
    <row r="51" spans="1:9" ht="15.75" customHeight="1" x14ac:dyDescent="0.3">
      <c r="A51" s="92" t="s">
        <v>38</v>
      </c>
      <c r="B51" s="92"/>
      <c r="C51" s="8" t="s">
        <v>46</v>
      </c>
      <c r="D51" s="8"/>
      <c r="E51" s="8"/>
      <c r="F51" s="8"/>
      <c r="G51" s="8"/>
      <c r="H51" s="9" t="s">
        <v>32</v>
      </c>
      <c r="I51" s="10" t="s">
        <v>211</v>
      </c>
    </row>
    <row r="52" spans="1:9" ht="15.75" customHeight="1" x14ac:dyDescent="0.3">
      <c r="A52" s="92" t="s">
        <v>33</v>
      </c>
      <c r="B52" s="92"/>
      <c r="C52" s="8" t="s">
        <v>45</v>
      </c>
      <c r="D52" s="8"/>
      <c r="E52" s="8"/>
      <c r="F52" s="8"/>
      <c r="G52" s="8"/>
      <c r="H52" s="9" t="s">
        <v>34</v>
      </c>
      <c r="I52" s="15">
        <v>0.95</v>
      </c>
    </row>
    <row r="53" spans="1:9" ht="15.75" customHeight="1" x14ac:dyDescent="0.3">
      <c r="A53" s="92" t="s">
        <v>80</v>
      </c>
      <c r="B53" s="92"/>
      <c r="C53" s="8" t="s">
        <v>209</v>
      </c>
      <c r="D53" s="8"/>
      <c r="E53" s="8"/>
      <c r="F53" s="8"/>
      <c r="G53" s="8"/>
      <c r="H53" s="8"/>
      <c r="I53" s="8"/>
    </row>
    <row r="54" spans="1:9" ht="15.75" customHeight="1" x14ac:dyDescent="0.3">
      <c r="A54" s="92" t="s">
        <v>81</v>
      </c>
      <c r="B54" s="92"/>
      <c r="C54" s="99" t="s">
        <v>82</v>
      </c>
      <c r="D54" s="99"/>
      <c r="E54" s="99"/>
      <c r="F54" s="99"/>
      <c r="G54" s="99"/>
      <c r="H54" s="99"/>
      <c r="I54" s="99"/>
    </row>
    <row r="55" spans="1:9" ht="5.0999999999999996" customHeight="1" x14ac:dyDescent="0.3">
      <c r="A55" s="93"/>
      <c r="B55" s="93"/>
      <c r="C55" s="8"/>
      <c r="D55" s="8"/>
      <c r="E55" s="8"/>
      <c r="F55" s="8"/>
      <c r="G55" s="8"/>
      <c r="H55" s="8"/>
      <c r="I55" s="10"/>
    </row>
    <row r="56" spans="1:9" ht="15" customHeight="1" x14ac:dyDescent="0.3">
      <c r="A56" s="92" t="s">
        <v>35</v>
      </c>
      <c r="B56" s="92"/>
      <c r="C56" s="89" t="s">
        <v>210</v>
      </c>
      <c r="D56" s="89"/>
      <c r="E56" s="89"/>
      <c r="F56" s="89"/>
      <c r="G56" s="89"/>
      <c r="H56" s="89"/>
      <c r="I56" s="89"/>
    </row>
    <row r="57" spans="1:9" ht="5.0999999999999996" customHeight="1" x14ac:dyDescent="0.3">
      <c r="A57" s="93"/>
      <c r="B57" s="93"/>
      <c r="C57" s="8"/>
      <c r="D57" s="8"/>
      <c r="E57" s="8"/>
      <c r="F57" s="8"/>
      <c r="G57" s="8"/>
      <c r="H57" s="8"/>
      <c r="I57" s="8"/>
    </row>
    <row r="58" spans="1:9" ht="15.75" customHeight="1" x14ac:dyDescent="0.3">
      <c r="A58" s="92" t="s">
        <v>36</v>
      </c>
      <c r="B58" s="92"/>
      <c r="C58" s="8" t="s">
        <v>37</v>
      </c>
      <c r="D58" s="8"/>
      <c r="E58" s="8"/>
      <c r="F58" s="8"/>
      <c r="G58" s="8"/>
      <c r="H58" s="8"/>
      <c r="I58" s="8"/>
    </row>
    <row r="59" spans="1:9" ht="15" customHeight="1" x14ac:dyDescent="0.3">
      <c r="A59" s="105" t="s">
        <v>213</v>
      </c>
      <c r="B59" s="105"/>
      <c r="C59" s="89" t="s">
        <v>212</v>
      </c>
      <c r="D59" s="89"/>
      <c r="E59" s="89"/>
      <c r="F59" s="89"/>
      <c r="G59" s="89"/>
      <c r="H59" s="89"/>
      <c r="I59" s="89"/>
    </row>
    <row r="60" spans="1:9" ht="14.25" x14ac:dyDescent="0.3">
      <c r="A60" s="8"/>
      <c r="B60" s="16"/>
      <c r="C60" s="16"/>
      <c r="D60" s="16"/>
      <c r="E60" s="16"/>
      <c r="F60" s="16"/>
      <c r="G60" s="16"/>
      <c r="H60" s="16"/>
      <c r="I60" s="16"/>
    </row>
    <row r="61" spans="1:9" s="8" customFormat="1" ht="14.25" x14ac:dyDescent="0.3">
      <c r="A61" s="11"/>
      <c r="B61" s="11"/>
      <c r="C61" s="11"/>
      <c r="D61" s="11"/>
      <c r="E61" s="11"/>
      <c r="F61" s="11"/>
      <c r="G61" s="11"/>
      <c r="H61" s="11"/>
      <c r="I61" s="12" t="s">
        <v>83</v>
      </c>
    </row>
    <row r="62" spans="1:9" s="8" customFormat="1" ht="5.0999999999999996" customHeight="1" x14ac:dyDescent="0.3">
      <c r="B62" s="16"/>
      <c r="C62" s="16"/>
      <c r="D62" s="16"/>
      <c r="E62" s="16"/>
      <c r="F62" s="16"/>
      <c r="G62" s="16"/>
      <c r="H62" s="16"/>
      <c r="I62" s="16"/>
    </row>
    <row r="63" spans="1:9" s="8" customFormat="1" ht="15.75" customHeight="1" x14ac:dyDescent="0.3">
      <c r="A63" s="92" t="s">
        <v>84</v>
      </c>
      <c r="B63" s="92"/>
      <c r="C63" s="104"/>
      <c r="D63" s="116" t="s">
        <v>93</v>
      </c>
      <c r="E63" s="117"/>
      <c r="F63" s="117"/>
      <c r="G63" s="117"/>
      <c r="H63" s="117"/>
      <c r="I63" s="16"/>
    </row>
    <row r="64" spans="1:9" s="8" customFormat="1" ht="15.75" customHeight="1" x14ac:dyDescent="0.3">
      <c r="A64" s="92" t="s">
        <v>108</v>
      </c>
      <c r="B64" s="92"/>
      <c r="C64" s="104"/>
      <c r="D64" s="116" t="s">
        <v>94</v>
      </c>
      <c r="E64" s="117"/>
      <c r="F64" s="117"/>
      <c r="G64" s="117"/>
      <c r="H64" s="117"/>
      <c r="I64" s="16"/>
    </row>
    <row r="65" spans="1:9" s="8" customFormat="1" ht="15.75" customHeight="1" x14ac:dyDescent="0.3">
      <c r="A65" s="92" t="s">
        <v>85</v>
      </c>
      <c r="B65" s="92"/>
      <c r="C65" s="104"/>
      <c r="D65" s="116" t="s">
        <v>95</v>
      </c>
      <c r="E65" s="117"/>
      <c r="F65" s="117"/>
      <c r="G65" s="117"/>
      <c r="H65" s="117"/>
      <c r="I65" s="16"/>
    </row>
    <row r="66" spans="1:9" s="8" customFormat="1" ht="15.75" customHeight="1" x14ac:dyDescent="0.3">
      <c r="A66" s="92" t="s">
        <v>86</v>
      </c>
      <c r="B66" s="92"/>
      <c r="C66" s="104"/>
      <c r="D66" s="116" t="s">
        <v>96</v>
      </c>
      <c r="E66" s="117"/>
      <c r="F66" s="117"/>
      <c r="G66" s="117"/>
      <c r="H66" s="117"/>
      <c r="I66" s="16"/>
    </row>
    <row r="67" spans="1:9" s="8" customFormat="1" ht="15.75" customHeight="1" x14ac:dyDescent="0.3">
      <c r="A67" s="92" t="s">
        <v>87</v>
      </c>
      <c r="B67" s="92"/>
      <c r="C67" s="104"/>
      <c r="D67" s="116" t="s">
        <v>95</v>
      </c>
      <c r="E67" s="117"/>
      <c r="F67" s="117"/>
      <c r="G67" s="117"/>
      <c r="H67" s="117"/>
      <c r="I67" s="16"/>
    </row>
    <row r="68" spans="1:9" s="8" customFormat="1" ht="15.75" customHeight="1" x14ac:dyDescent="0.3">
      <c r="A68" s="92" t="s">
        <v>91</v>
      </c>
      <c r="B68" s="92"/>
      <c r="C68" s="104"/>
      <c r="D68" s="116" t="s">
        <v>97</v>
      </c>
      <c r="E68" s="117"/>
      <c r="F68" s="117"/>
      <c r="G68" s="117"/>
      <c r="H68" s="117"/>
      <c r="I68" s="16"/>
    </row>
    <row r="69" spans="1:9" s="8" customFormat="1" ht="15.75" customHeight="1" x14ac:dyDescent="0.3">
      <c r="A69" s="92" t="s">
        <v>88</v>
      </c>
      <c r="B69" s="92"/>
      <c r="C69" s="104"/>
      <c r="D69" s="116" t="s">
        <v>98</v>
      </c>
      <c r="E69" s="117"/>
      <c r="F69" s="117"/>
      <c r="G69" s="117"/>
      <c r="H69" s="117"/>
      <c r="I69" s="16"/>
    </row>
    <row r="70" spans="1:9" s="8" customFormat="1" ht="15.75" customHeight="1" x14ac:dyDescent="0.3">
      <c r="A70" s="92" t="s">
        <v>89</v>
      </c>
      <c r="B70" s="92"/>
      <c r="C70" s="104"/>
      <c r="D70" s="116" t="s">
        <v>99</v>
      </c>
      <c r="E70" s="117"/>
      <c r="F70" s="117"/>
      <c r="G70" s="117"/>
      <c r="H70" s="117"/>
      <c r="I70" s="16"/>
    </row>
    <row r="71" spans="1:9" s="8" customFormat="1" ht="15.75" customHeight="1" x14ac:dyDescent="0.3">
      <c r="A71" s="92" t="s">
        <v>90</v>
      </c>
      <c r="B71" s="92"/>
      <c r="C71" s="104"/>
      <c r="D71" s="116" t="s">
        <v>100</v>
      </c>
      <c r="E71" s="117"/>
      <c r="F71" s="117"/>
      <c r="G71" s="117"/>
      <c r="H71" s="117"/>
      <c r="I71" s="16"/>
    </row>
    <row r="72" spans="1:9" s="8" customFormat="1" ht="15.75" customHeight="1" x14ac:dyDescent="0.3">
      <c r="A72" s="92" t="s">
        <v>92</v>
      </c>
      <c r="B72" s="92"/>
      <c r="C72" s="104"/>
      <c r="D72" s="116" t="s">
        <v>95</v>
      </c>
      <c r="E72" s="117"/>
      <c r="F72" s="117"/>
      <c r="G72" s="117"/>
      <c r="H72" s="117"/>
      <c r="I72" s="16"/>
    </row>
    <row r="73" spans="1:9" s="8" customFormat="1" ht="5.0999999999999996" customHeight="1" x14ac:dyDescent="0.3">
      <c r="B73" s="13"/>
      <c r="C73" s="10"/>
      <c r="D73" s="10"/>
      <c r="E73" s="13"/>
      <c r="F73" s="13"/>
      <c r="G73" s="13"/>
      <c r="H73" s="13"/>
      <c r="I73" s="16"/>
    </row>
    <row r="74" spans="1:9" s="8" customFormat="1" ht="15" customHeight="1" x14ac:dyDescent="0.3">
      <c r="A74" s="19"/>
      <c r="B74" s="108" t="s">
        <v>102</v>
      </c>
      <c r="C74" s="108"/>
      <c r="D74" s="100" t="s">
        <v>107</v>
      </c>
      <c r="E74" s="101"/>
    </row>
    <row r="75" spans="1:9" s="8" customFormat="1" ht="15" customHeight="1" x14ac:dyDescent="0.3">
      <c r="A75" s="20" t="s">
        <v>101</v>
      </c>
      <c r="B75" s="109" t="s">
        <v>105</v>
      </c>
      <c r="C75" s="109"/>
      <c r="D75" s="94">
        <v>7.5</v>
      </c>
      <c r="E75" s="95"/>
    </row>
    <row r="76" spans="1:9" s="8" customFormat="1" ht="15" customHeight="1" x14ac:dyDescent="0.3">
      <c r="A76" s="20" t="s">
        <v>103</v>
      </c>
      <c r="B76" s="109" t="s">
        <v>106</v>
      </c>
      <c r="C76" s="109"/>
      <c r="D76" s="94">
        <v>1</v>
      </c>
      <c r="E76" s="95"/>
    </row>
    <row r="77" spans="1:9" s="8" customFormat="1" ht="15.75" customHeight="1" x14ac:dyDescent="0.3">
      <c r="A77" s="21" t="s">
        <v>104</v>
      </c>
      <c r="B77" s="109" t="s">
        <v>106</v>
      </c>
      <c r="C77" s="109"/>
      <c r="D77" s="94">
        <v>1</v>
      </c>
      <c r="E77" s="95"/>
    </row>
    <row r="78" spans="1:9" s="8" customFormat="1" ht="14.25" x14ac:dyDescent="0.3"/>
    <row r="79" spans="1:9" s="8" customFormat="1" ht="14.25" x14ac:dyDescent="0.3">
      <c r="A79" s="11"/>
      <c r="B79" s="11"/>
      <c r="C79" s="11"/>
      <c r="D79" s="11"/>
      <c r="E79" s="11"/>
      <c r="F79" s="11"/>
      <c r="G79" s="11"/>
      <c r="H79" s="11"/>
      <c r="I79" s="12" t="s">
        <v>47</v>
      </c>
    </row>
    <row r="80" spans="1:9" s="8" customFormat="1" ht="5.0999999999999996" customHeight="1" x14ac:dyDescent="0.3"/>
    <row r="81" spans="1:9" s="8" customFormat="1" ht="16.5" customHeight="1" x14ac:dyDescent="0.3">
      <c r="C81" s="111" t="s">
        <v>65</v>
      </c>
      <c r="D81" s="111"/>
      <c r="I81" s="17" t="s">
        <v>65</v>
      </c>
    </row>
    <row r="82" spans="1:9" s="8" customFormat="1" ht="15.75" customHeight="1" x14ac:dyDescent="0.3">
      <c r="A82" s="92" t="s">
        <v>53</v>
      </c>
      <c r="B82" s="92"/>
      <c r="C82" s="110">
        <v>789</v>
      </c>
      <c r="D82" s="110"/>
    </row>
    <row r="83" spans="1:9" s="8" customFormat="1" ht="5.0999999999999996" customHeight="1" x14ac:dyDescent="0.3">
      <c r="A83" s="93"/>
      <c r="B83" s="93"/>
      <c r="C83" s="110"/>
      <c r="D83" s="110"/>
    </row>
    <row r="84" spans="1:9" s="8" customFormat="1" ht="15.75" customHeight="1" x14ac:dyDescent="0.3">
      <c r="A84" s="92" t="s">
        <v>52</v>
      </c>
      <c r="B84" s="92"/>
      <c r="C84" s="110">
        <v>223</v>
      </c>
      <c r="D84" s="110"/>
    </row>
    <row r="85" spans="1:9" s="8" customFormat="1" ht="15.75" customHeight="1" x14ac:dyDescent="0.3">
      <c r="A85" s="92" t="s">
        <v>51</v>
      </c>
      <c r="B85" s="92"/>
      <c r="C85" s="110">
        <v>254</v>
      </c>
      <c r="D85" s="110"/>
      <c r="G85" s="92" t="s">
        <v>63</v>
      </c>
      <c r="H85" s="92"/>
      <c r="I85" s="8">
        <v>680</v>
      </c>
    </row>
    <row r="86" spans="1:9" s="8" customFormat="1" ht="15.75" customHeight="1" x14ac:dyDescent="0.3">
      <c r="A86" s="92" t="s">
        <v>50</v>
      </c>
      <c r="B86" s="92"/>
      <c r="C86" s="110">
        <v>114</v>
      </c>
      <c r="D86" s="110"/>
      <c r="G86" s="92" t="s">
        <v>64</v>
      </c>
      <c r="H86" s="92"/>
      <c r="I86" s="8">
        <v>324</v>
      </c>
    </row>
    <row r="87" spans="1:9" s="8" customFormat="1" ht="5.0999999999999996" customHeight="1" x14ac:dyDescent="0.3">
      <c r="A87" s="93"/>
      <c r="B87" s="93"/>
      <c r="C87" s="110"/>
      <c r="D87" s="110"/>
      <c r="G87" s="93"/>
      <c r="H87" s="93"/>
    </row>
    <row r="88" spans="1:9" s="8" customFormat="1" ht="15.75" customHeight="1" x14ac:dyDescent="0.3">
      <c r="A88" s="92" t="s">
        <v>49</v>
      </c>
      <c r="B88" s="92"/>
      <c r="C88" s="110">
        <v>114</v>
      </c>
      <c r="D88" s="110"/>
      <c r="G88" s="92" t="s">
        <v>61</v>
      </c>
      <c r="H88" s="92"/>
      <c r="I88" s="8">
        <v>1020</v>
      </c>
    </row>
    <row r="89" spans="1:9" s="8" customFormat="1" ht="15.75" customHeight="1" x14ac:dyDescent="0.3">
      <c r="A89" s="92" t="s">
        <v>48</v>
      </c>
      <c r="B89" s="92"/>
      <c r="C89" s="110">
        <v>182</v>
      </c>
      <c r="D89" s="110"/>
      <c r="G89" s="92" t="s">
        <v>62</v>
      </c>
      <c r="H89" s="92"/>
      <c r="I89" s="8">
        <v>1986</v>
      </c>
    </row>
    <row r="90" spans="1:9" s="8" customFormat="1" ht="5.0999999999999996" customHeight="1" x14ac:dyDescent="0.3">
      <c r="A90" s="93"/>
      <c r="B90" s="93"/>
      <c r="C90" s="110"/>
      <c r="D90" s="110"/>
      <c r="G90" s="93"/>
      <c r="H90" s="93"/>
    </row>
    <row r="91" spans="1:9" s="8" customFormat="1" ht="15.75" customHeight="1" x14ac:dyDescent="0.3">
      <c r="A91" s="92" t="s">
        <v>54</v>
      </c>
      <c r="B91" s="92"/>
      <c r="C91" s="110">
        <v>775</v>
      </c>
      <c r="D91" s="110"/>
      <c r="G91" s="92" t="s">
        <v>58</v>
      </c>
      <c r="H91" s="92"/>
      <c r="I91" s="8">
        <v>680</v>
      </c>
    </row>
    <row r="92" spans="1:9" s="8" customFormat="1" ht="15.75" customHeight="1" x14ac:dyDescent="0.3">
      <c r="A92" s="92" t="s">
        <v>55</v>
      </c>
      <c r="B92" s="92"/>
      <c r="C92" s="110">
        <v>1015</v>
      </c>
      <c r="D92" s="110"/>
      <c r="G92" s="92" t="s">
        <v>59</v>
      </c>
      <c r="H92" s="92"/>
      <c r="I92" s="8">
        <v>2000</v>
      </c>
    </row>
    <row r="93" spans="1:9" s="8" customFormat="1" ht="15.75" customHeight="1" x14ac:dyDescent="0.3">
      <c r="A93" s="92" t="s">
        <v>56</v>
      </c>
      <c r="B93" s="92"/>
      <c r="C93" s="110">
        <v>1030</v>
      </c>
      <c r="D93" s="110"/>
      <c r="G93" s="105" t="s">
        <v>60</v>
      </c>
      <c r="H93" s="105"/>
    </row>
    <row r="94" spans="1:9" s="8" customFormat="1" ht="15.75" customHeight="1" x14ac:dyDescent="0.3">
      <c r="A94" s="92" t="s">
        <v>57</v>
      </c>
      <c r="B94" s="92"/>
      <c r="C94" s="110">
        <v>1926</v>
      </c>
      <c r="D94" s="110"/>
      <c r="G94" s="93"/>
      <c r="H94" s="93"/>
      <c r="I94" s="8">
        <v>2000</v>
      </c>
    </row>
    <row r="95" spans="1:9" s="8" customFormat="1" ht="14.25" x14ac:dyDescent="0.3">
      <c r="B95" s="10"/>
      <c r="C95" s="18"/>
      <c r="D95" s="18"/>
      <c r="H95" s="10"/>
    </row>
    <row r="96" spans="1:9" s="8" customFormat="1" ht="14.25" x14ac:dyDescent="0.3">
      <c r="A96" s="4" t="s">
        <v>138</v>
      </c>
      <c r="B96" s="22"/>
      <c r="C96" s="22"/>
      <c r="D96" s="22"/>
      <c r="E96" s="22"/>
      <c r="F96" s="22"/>
      <c r="G96" s="22"/>
      <c r="H96" s="22"/>
      <c r="I96" s="22"/>
    </row>
    <row r="97" spans="1:9" s="8" customFormat="1" ht="14.25" x14ac:dyDescent="0.3"/>
    <row r="98" spans="1:9" s="8" customFormat="1" ht="14.25" x14ac:dyDescent="0.3">
      <c r="A98" s="11"/>
      <c r="B98" s="11"/>
      <c r="C98" s="11"/>
      <c r="D98" s="11"/>
      <c r="E98" s="11"/>
      <c r="F98" s="11"/>
      <c r="G98" s="11"/>
      <c r="H98" s="11"/>
      <c r="I98" s="12" t="s">
        <v>72</v>
      </c>
    </row>
    <row r="99" spans="1:9" s="8" customFormat="1" ht="5.0999999999999996" customHeight="1" x14ac:dyDescent="0.3"/>
    <row r="100" spans="1:9" s="8" customFormat="1" ht="15" customHeight="1" x14ac:dyDescent="0.3">
      <c r="A100" s="92" t="s">
        <v>35</v>
      </c>
      <c r="B100" s="92"/>
      <c r="C100" s="8" t="s">
        <v>204</v>
      </c>
    </row>
    <row r="101" spans="1:9" s="8" customFormat="1" ht="3" customHeight="1" x14ac:dyDescent="0.3">
      <c r="A101" s="93"/>
      <c r="B101" s="93"/>
    </row>
    <row r="102" spans="1:9" s="8" customFormat="1" ht="15" customHeight="1" x14ac:dyDescent="0.3">
      <c r="A102" s="92" t="s">
        <v>66</v>
      </c>
      <c r="B102" s="92"/>
      <c r="C102" s="13" t="s">
        <v>204</v>
      </c>
      <c r="D102" s="13"/>
      <c r="H102" s="9" t="s">
        <v>68</v>
      </c>
      <c r="I102" s="10" t="s">
        <v>42</v>
      </c>
    </row>
    <row r="103" spans="1:9" s="8" customFormat="1" ht="15" customHeight="1" x14ac:dyDescent="0.3">
      <c r="A103" s="92" t="s">
        <v>67</v>
      </c>
      <c r="B103" s="92"/>
      <c r="C103" s="8" t="s">
        <v>204</v>
      </c>
      <c r="H103" s="9" t="s">
        <v>69</v>
      </c>
      <c r="I103" s="10" t="s">
        <v>42</v>
      </c>
    </row>
    <row r="104" spans="1:9" s="8" customFormat="1" ht="15" customHeight="1" x14ac:dyDescent="0.3">
      <c r="A104" s="92" t="s">
        <v>114</v>
      </c>
      <c r="B104" s="92"/>
      <c r="C104" s="8" t="s">
        <v>71</v>
      </c>
      <c r="H104" s="9" t="s">
        <v>70</v>
      </c>
      <c r="I104" s="10" t="s">
        <v>42</v>
      </c>
    </row>
    <row r="105" spans="1:9" s="8" customFormat="1" ht="14.25" x14ac:dyDescent="0.3"/>
    <row r="106" spans="1:9" s="8" customFormat="1" ht="14.25" x14ac:dyDescent="0.3">
      <c r="A106" s="11"/>
      <c r="B106" s="11"/>
      <c r="C106" s="11"/>
      <c r="D106" s="11"/>
      <c r="E106" s="11"/>
      <c r="F106" s="11"/>
      <c r="G106" s="11"/>
      <c r="H106" s="11"/>
      <c r="I106" s="12" t="s">
        <v>79</v>
      </c>
    </row>
    <row r="107" spans="1:9" s="8" customFormat="1" ht="5.0999999999999996" customHeight="1" x14ac:dyDescent="0.3"/>
    <row r="108" spans="1:9" s="8" customFormat="1" ht="14.25" x14ac:dyDescent="0.3">
      <c r="H108" s="62" t="s">
        <v>73</v>
      </c>
      <c r="I108" s="62" t="s">
        <v>75</v>
      </c>
    </row>
    <row r="109" spans="1:9" s="8" customFormat="1" ht="14.25" x14ac:dyDescent="0.3">
      <c r="H109" s="63" t="s">
        <v>205</v>
      </c>
      <c r="I109" s="64">
        <v>8.83</v>
      </c>
    </row>
    <row r="110" spans="1:9" s="8" customFormat="1" ht="14.25" x14ac:dyDescent="0.3">
      <c r="H110" s="63" t="s">
        <v>206</v>
      </c>
      <c r="I110" s="64">
        <v>17</v>
      </c>
    </row>
    <row r="111" spans="1:9" s="8" customFormat="1" ht="14.25" x14ac:dyDescent="0.3">
      <c r="H111" s="63" t="s">
        <v>207</v>
      </c>
      <c r="I111" s="64">
        <v>11</v>
      </c>
    </row>
    <row r="112" spans="1:9" s="8" customFormat="1" ht="14.25" x14ac:dyDescent="0.3">
      <c r="H112" s="63" t="s">
        <v>208</v>
      </c>
      <c r="I112" s="64">
        <v>13.96</v>
      </c>
    </row>
    <row r="113" spans="1:9" s="8" customFormat="1" ht="14.25" x14ac:dyDescent="0.3">
      <c r="H113" s="63" t="s">
        <v>208</v>
      </c>
      <c r="I113" s="64">
        <v>4.01</v>
      </c>
    </row>
    <row r="114" spans="1:9" s="8" customFormat="1" ht="14.25" x14ac:dyDescent="0.3">
      <c r="H114" s="31"/>
      <c r="I114" s="66"/>
    </row>
    <row r="115" spans="1:9" s="8" customFormat="1" ht="14.25" x14ac:dyDescent="0.3">
      <c r="H115" s="61" t="s">
        <v>139</v>
      </c>
      <c r="I115" s="23">
        <v>183.06</v>
      </c>
    </row>
    <row r="116" spans="1:9" s="8" customFormat="1" ht="14.25" x14ac:dyDescent="0.3"/>
    <row r="117" spans="1:9" s="8" customFormat="1" ht="14.25" customHeight="1" x14ac:dyDescent="0.3"/>
    <row r="118" spans="1:9" s="8" customFormat="1" ht="15" customHeight="1" x14ac:dyDescent="0.3">
      <c r="A118" s="117" t="s">
        <v>140</v>
      </c>
      <c r="B118" s="117"/>
      <c r="C118" s="117"/>
      <c r="D118" s="117"/>
      <c r="E118" s="117"/>
      <c r="G118" s="8" t="s">
        <v>141</v>
      </c>
    </row>
    <row r="119" spans="1:9" s="8" customFormat="1" ht="14.25" x14ac:dyDescent="0.3"/>
    <row r="120" spans="1:9" s="8" customFormat="1" ht="14.25" x14ac:dyDescent="0.3"/>
    <row r="121" spans="1:9" s="8" customFormat="1" ht="14.25" x14ac:dyDescent="0.3"/>
    <row r="122" spans="1:9" s="8" customFormat="1" ht="14.25" x14ac:dyDescent="0.3"/>
    <row r="123" spans="1:9" s="8" customFormat="1" ht="14.25" x14ac:dyDescent="0.3"/>
    <row r="124" spans="1:9" s="8" customFormat="1" ht="14.25" x14ac:dyDescent="0.3"/>
    <row r="125" spans="1:9" s="8" customFormat="1" ht="14.25" x14ac:dyDescent="0.3"/>
    <row r="126" spans="1:9" s="8" customFormat="1" ht="14.25" x14ac:dyDescent="0.3"/>
    <row r="127" spans="1:9" s="8" customFormat="1" ht="14.25" x14ac:dyDescent="0.3"/>
    <row r="128" spans="1:9" s="8" customFormat="1" ht="14.25" x14ac:dyDescent="0.3"/>
    <row r="129" spans="1:9" s="8" customFormat="1" ht="14.25" x14ac:dyDescent="0.3"/>
    <row r="130" spans="1:9" s="8" customFormat="1" ht="14.25" x14ac:dyDescent="0.3"/>
    <row r="131" spans="1:9" s="8" customFormat="1" ht="14.25" x14ac:dyDescent="0.3"/>
    <row r="132" spans="1:9" s="8" customFormat="1" ht="14.25" x14ac:dyDescent="0.3"/>
    <row r="133" spans="1:9" s="8" customFormat="1" ht="14.25" x14ac:dyDescent="0.3">
      <c r="A133" s="11"/>
      <c r="B133" s="11"/>
      <c r="C133" s="11"/>
      <c r="D133" s="11"/>
      <c r="E133" s="11"/>
      <c r="F133" s="11"/>
      <c r="G133" s="11"/>
      <c r="H133" s="11"/>
      <c r="I133" s="12" t="s">
        <v>109</v>
      </c>
    </row>
    <row r="134" spans="1:9" s="8" customFormat="1" ht="14.25" x14ac:dyDescent="0.3"/>
    <row r="135" spans="1:9" s="8" customFormat="1" ht="15" customHeight="1" x14ac:dyDescent="0.3">
      <c r="A135" s="92" t="s">
        <v>115</v>
      </c>
      <c r="B135" s="92"/>
      <c r="C135" s="117" t="s">
        <v>118</v>
      </c>
      <c r="D135" s="117"/>
      <c r="E135" s="117"/>
      <c r="F135" s="117"/>
      <c r="G135" s="117"/>
      <c r="H135" s="117"/>
      <c r="I135" s="117"/>
    </row>
    <row r="136" spans="1:9" s="8" customFormat="1" ht="15" customHeight="1" x14ac:dyDescent="0.3">
      <c r="A136" s="92" t="s">
        <v>116</v>
      </c>
      <c r="B136" s="92"/>
      <c r="C136" s="117" t="s">
        <v>119</v>
      </c>
      <c r="D136" s="117"/>
      <c r="E136" s="117"/>
      <c r="F136" s="117"/>
      <c r="G136" s="117"/>
      <c r="H136" s="117"/>
      <c r="I136" s="117"/>
    </row>
    <row r="137" spans="1:9" s="8" customFormat="1" ht="15" customHeight="1" x14ac:dyDescent="0.3">
      <c r="A137" s="92" t="s">
        <v>117</v>
      </c>
      <c r="B137" s="92"/>
      <c r="C137" s="117" t="s">
        <v>120</v>
      </c>
      <c r="D137" s="117"/>
      <c r="E137" s="117"/>
      <c r="F137" s="117"/>
      <c r="G137" s="117"/>
      <c r="H137" s="117"/>
      <c r="I137" s="117"/>
    </row>
    <row r="138" spans="1:9" s="8" customFormat="1" ht="15" customHeight="1" x14ac:dyDescent="0.3">
      <c r="A138" s="105" t="s">
        <v>121</v>
      </c>
      <c r="B138" s="105"/>
      <c r="C138" s="117" t="s">
        <v>214</v>
      </c>
      <c r="D138" s="117"/>
      <c r="E138" s="117"/>
      <c r="F138" s="117"/>
      <c r="G138" s="117"/>
      <c r="H138" s="117"/>
      <c r="I138" s="117"/>
    </row>
    <row r="139" spans="1:9" s="8" customFormat="1" ht="13.5" customHeight="1" x14ac:dyDescent="0.3">
      <c r="A139" s="92" t="s">
        <v>122</v>
      </c>
      <c r="B139" s="92"/>
      <c r="C139" s="89" t="s">
        <v>123</v>
      </c>
      <c r="D139" s="89"/>
      <c r="E139" s="89"/>
      <c r="F139" s="89"/>
      <c r="G139" s="89"/>
      <c r="H139" s="89"/>
      <c r="I139" s="89"/>
    </row>
    <row r="140" spans="1:9" s="8" customFormat="1" ht="14.25" x14ac:dyDescent="0.3"/>
    <row r="141" spans="1:9" s="8" customFormat="1" ht="15" customHeight="1" x14ac:dyDescent="0.3">
      <c r="A141" s="122" t="s">
        <v>110</v>
      </c>
      <c r="B141" s="122"/>
      <c r="C141" s="24" t="s">
        <v>112</v>
      </c>
      <c r="D141" s="120" t="s">
        <v>73</v>
      </c>
      <c r="E141" s="121"/>
    </row>
    <row r="142" spans="1:9" s="8" customFormat="1" ht="15" customHeight="1" x14ac:dyDescent="0.3">
      <c r="A142" s="123" t="s">
        <v>203</v>
      </c>
      <c r="B142" s="124"/>
      <c r="C142" s="25" t="s">
        <v>111</v>
      </c>
      <c r="D142" s="118" t="s">
        <v>76</v>
      </c>
      <c r="E142" s="119"/>
    </row>
    <row r="143" spans="1:9" s="8" customFormat="1" ht="15" customHeight="1" x14ac:dyDescent="0.3">
      <c r="A143" s="123" t="s">
        <v>215</v>
      </c>
      <c r="B143" s="124"/>
      <c r="C143" s="25" t="s">
        <v>113</v>
      </c>
      <c r="D143" s="138" t="s">
        <v>78</v>
      </c>
      <c r="E143" s="139"/>
    </row>
    <row r="144" spans="1:9" s="8" customFormat="1" ht="15" customHeight="1" x14ac:dyDescent="0.3">
      <c r="A144" s="123" t="s">
        <v>216</v>
      </c>
      <c r="B144" s="124"/>
      <c r="C144" s="25" t="s">
        <v>113</v>
      </c>
      <c r="D144" s="138" t="s">
        <v>74</v>
      </c>
      <c r="E144" s="139"/>
    </row>
    <row r="145" spans="1:9" s="8" customFormat="1" ht="15" customHeight="1" x14ac:dyDescent="0.3">
      <c r="A145" s="136" t="s">
        <v>217</v>
      </c>
      <c r="B145" s="137"/>
      <c r="C145" s="26" t="s">
        <v>113</v>
      </c>
      <c r="D145" s="140" t="s">
        <v>77</v>
      </c>
      <c r="E145" s="141"/>
    </row>
    <row r="146" spans="1:9" s="8" customFormat="1" ht="14.25" x14ac:dyDescent="0.3"/>
    <row r="147" spans="1:9" s="8" customFormat="1" ht="14.25" x14ac:dyDescent="0.3">
      <c r="A147" s="4" t="s">
        <v>143</v>
      </c>
      <c r="B147" s="22"/>
      <c r="C147" s="22"/>
      <c r="D147" s="22"/>
      <c r="E147" s="22"/>
      <c r="F147" s="22"/>
      <c r="G147" s="22"/>
      <c r="H147" s="22"/>
      <c r="I147" s="22"/>
    </row>
    <row r="148" spans="1:9" s="8" customFormat="1" ht="14.25" x14ac:dyDescent="0.3"/>
    <row r="149" spans="1:9" s="8" customFormat="1" ht="14.25" x14ac:dyDescent="0.3">
      <c r="A149" s="11"/>
      <c r="B149" s="11"/>
      <c r="C149" s="11"/>
      <c r="D149" s="11"/>
      <c r="E149" s="11"/>
      <c r="F149" s="11"/>
      <c r="G149" s="11"/>
      <c r="H149" s="11"/>
      <c r="I149" s="12" t="s">
        <v>146</v>
      </c>
    </row>
    <row r="150" spans="1:9" s="8" customFormat="1" ht="14.25" x14ac:dyDescent="0.3"/>
    <row r="151" spans="1:9" s="8" customFormat="1" ht="42" customHeight="1" x14ac:dyDescent="0.3">
      <c r="A151" s="107" t="s">
        <v>147</v>
      </c>
      <c r="B151" s="107"/>
      <c r="C151" s="88" t="s">
        <v>148</v>
      </c>
      <c r="D151" s="88"/>
      <c r="E151" s="88"/>
      <c r="F151" s="88"/>
      <c r="G151" s="88"/>
      <c r="H151" s="88"/>
      <c r="I151" s="88"/>
    </row>
    <row r="152" spans="1:9" s="8" customFormat="1" ht="5.0999999999999996" customHeight="1" x14ac:dyDescent="0.3">
      <c r="A152" s="106"/>
      <c r="B152" s="106"/>
      <c r="C152" s="65"/>
      <c r="D152" s="65"/>
      <c r="E152" s="65"/>
      <c r="F152" s="65"/>
      <c r="G152" s="65"/>
      <c r="H152" s="65"/>
      <c r="I152" s="65"/>
    </row>
    <row r="153" spans="1:9" s="8" customFormat="1" ht="60" customHeight="1" x14ac:dyDescent="0.3">
      <c r="A153" s="107" t="s">
        <v>149</v>
      </c>
      <c r="B153" s="107"/>
      <c r="C153" s="88" t="s">
        <v>150</v>
      </c>
      <c r="D153" s="88"/>
      <c r="E153" s="88"/>
      <c r="F153" s="88"/>
      <c r="G153" s="88"/>
      <c r="H153" s="88"/>
      <c r="I153" s="88"/>
    </row>
    <row r="154" spans="1:9" s="8" customFormat="1" ht="5.0999999999999996" customHeight="1" x14ac:dyDescent="0.3">
      <c r="A154" s="106"/>
      <c r="B154" s="106"/>
      <c r="C154" s="65"/>
      <c r="D154" s="65"/>
      <c r="E154" s="65"/>
      <c r="F154" s="65"/>
      <c r="G154" s="65"/>
      <c r="H154" s="65"/>
      <c r="I154" s="65"/>
    </row>
    <row r="155" spans="1:9" s="8" customFormat="1" ht="31.5" customHeight="1" x14ac:dyDescent="0.3">
      <c r="A155" s="107" t="s">
        <v>151</v>
      </c>
      <c r="B155" s="107"/>
      <c r="C155" s="88" t="s">
        <v>152</v>
      </c>
      <c r="D155" s="88"/>
      <c r="E155" s="88"/>
      <c r="F155" s="88"/>
      <c r="G155" s="88"/>
      <c r="H155" s="88"/>
      <c r="I155" s="88"/>
    </row>
    <row r="156" spans="1:9" s="8" customFormat="1" ht="5.0999999999999996" customHeight="1" x14ac:dyDescent="0.3">
      <c r="A156" s="106"/>
      <c r="B156" s="106"/>
      <c r="C156" s="65"/>
      <c r="D156" s="65"/>
      <c r="E156" s="65"/>
      <c r="F156" s="65"/>
      <c r="G156" s="65"/>
      <c r="H156" s="65"/>
      <c r="I156" s="65"/>
    </row>
    <row r="157" spans="1:9" s="8" customFormat="1" ht="61.5" customHeight="1" x14ac:dyDescent="0.3">
      <c r="A157" s="107" t="s">
        <v>153</v>
      </c>
      <c r="B157" s="107"/>
      <c r="C157" s="88" t="s">
        <v>158</v>
      </c>
      <c r="D157" s="88"/>
      <c r="E157" s="88"/>
      <c r="F157" s="88"/>
      <c r="G157" s="88"/>
      <c r="H157" s="88"/>
      <c r="I157" s="88"/>
    </row>
    <row r="158" spans="1:9" s="8" customFormat="1" ht="5.0999999999999996" customHeight="1" x14ac:dyDescent="0.3">
      <c r="A158" s="106"/>
      <c r="B158" s="106"/>
      <c r="C158" s="65"/>
      <c r="D158" s="65"/>
      <c r="E158" s="65"/>
      <c r="F158" s="65"/>
      <c r="G158" s="65"/>
      <c r="H158" s="65"/>
      <c r="I158" s="65"/>
    </row>
    <row r="159" spans="1:9" s="8" customFormat="1" ht="21.75" customHeight="1" x14ac:dyDescent="0.3">
      <c r="A159" s="107" t="s">
        <v>154</v>
      </c>
      <c r="B159" s="107"/>
      <c r="C159" s="88" t="s">
        <v>159</v>
      </c>
      <c r="D159" s="88"/>
      <c r="E159" s="88"/>
      <c r="F159" s="88"/>
      <c r="G159" s="88"/>
      <c r="H159" s="88"/>
      <c r="I159" s="88"/>
    </row>
    <row r="160" spans="1:9" s="8" customFormat="1" ht="5.0999999999999996" customHeight="1" x14ac:dyDescent="0.3">
      <c r="A160" s="106"/>
      <c r="B160" s="106"/>
      <c r="C160" s="65"/>
      <c r="D160" s="65"/>
      <c r="E160" s="65"/>
      <c r="F160" s="65"/>
      <c r="G160" s="65"/>
      <c r="H160" s="65"/>
      <c r="I160" s="65"/>
    </row>
    <row r="161" spans="1:9" s="8" customFormat="1" ht="21.75" customHeight="1" x14ac:dyDescent="0.3">
      <c r="A161" s="107" t="s">
        <v>155</v>
      </c>
      <c r="B161" s="107"/>
      <c r="C161" s="88" t="s">
        <v>160</v>
      </c>
      <c r="D161" s="88"/>
      <c r="E161" s="88"/>
      <c r="F161" s="88"/>
      <c r="G161" s="88"/>
      <c r="H161" s="88"/>
      <c r="I161" s="88"/>
    </row>
    <row r="162" spans="1:9" s="8" customFormat="1" ht="5.0999999999999996" customHeight="1" x14ac:dyDescent="0.3">
      <c r="A162" s="106"/>
      <c r="B162" s="106"/>
      <c r="C162" s="65"/>
      <c r="D162" s="65"/>
      <c r="E162" s="65"/>
      <c r="F162" s="65"/>
      <c r="G162" s="65"/>
      <c r="H162" s="65"/>
      <c r="I162" s="65"/>
    </row>
    <row r="163" spans="1:9" s="8" customFormat="1" ht="31.5" customHeight="1" x14ac:dyDescent="0.3">
      <c r="A163" s="107" t="s">
        <v>156</v>
      </c>
      <c r="B163" s="107"/>
      <c r="C163" s="88" t="s">
        <v>161</v>
      </c>
      <c r="D163" s="88"/>
      <c r="E163" s="88"/>
      <c r="F163" s="88"/>
      <c r="G163" s="88"/>
      <c r="H163" s="88"/>
      <c r="I163" s="88"/>
    </row>
    <row r="164" spans="1:9" s="8" customFormat="1" ht="5.0999999999999996" customHeight="1" x14ac:dyDescent="0.3">
      <c r="A164" s="106"/>
      <c r="B164" s="106"/>
      <c r="C164" s="65"/>
      <c r="D164" s="65"/>
      <c r="E164" s="65"/>
      <c r="F164" s="65"/>
      <c r="G164" s="65"/>
      <c r="H164" s="65"/>
      <c r="I164" s="65"/>
    </row>
    <row r="165" spans="1:9" s="8" customFormat="1" ht="30.75" customHeight="1" x14ac:dyDescent="0.3">
      <c r="A165" s="107" t="s">
        <v>162</v>
      </c>
      <c r="B165" s="107"/>
      <c r="C165" s="88" t="s">
        <v>163</v>
      </c>
      <c r="D165" s="88"/>
      <c r="E165" s="88"/>
      <c r="F165" s="88"/>
      <c r="G165" s="88"/>
      <c r="H165" s="88"/>
      <c r="I165" s="88"/>
    </row>
    <row r="166" spans="1:9" s="8" customFormat="1" ht="14.25" x14ac:dyDescent="0.3">
      <c r="A166" s="106"/>
      <c r="B166" s="106"/>
      <c r="C166" s="65"/>
      <c r="D166" s="65"/>
      <c r="E166" s="65"/>
      <c r="F166" s="65"/>
      <c r="G166" s="65"/>
      <c r="H166" s="65"/>
      <c r="I166" s="65"/>
    </row>
    <row r="167" spans="1:9" s="8" customFormat="1" ht="22.5" customHeight="1" x14ac:dyDescent="0.3">
      <c r="A167" s="107" t="s">
        <v>157</v>
      </c>
      <c r="B167" s="107"/>
      <c r="C167" s="88" t="s">
        <v>164</v>
      </c>
      <c r="D167" s="88"/>
      <c r="E167" s="88"/>
      <c r="F167" s="88"/>
      <c r="G167" s="88"/>
      <c r="H167" s="88"/>
      <c r="I167" s="88"/>
    </row>
    <row r="168" spans="1:9" s="8" customFormat="1" ht="5.0999999999999996" customHeight="1" x14ac:dyDescent="0.3">
      <c r="A168" s="106"/>
      <c r="B168" s="106"/>
      <c r="C168" s="65"/>
      <c r="D168" s="65"/>
      <c r="E168" s="65"/>
      <c r="F168" s="65"/>
      <c r="G168" s="65"/>
      <c r="H168" s="65"/>
      <c r="I168" s="65"/>
    </row>
    <row r="169" spans="1:9" s="8" customFormat="1" ht="22.5" customHeight="1" x14ac:dyDescent="0.3">
      <c r="A169" s="107" t="s">
        <v>165</v>
      </c>
      <c r="B169" s="107"/>
      <c r="C169" s="88" t="s">
        <v>172</v>
      </c>
      <c r="D169" s="88"/>
      <c r="E169" s="88"/>
      <c r="F169" s="88"/>
      <c r="G169" s="88"/>
      <c r="H169" s="88"/>
      <c r="I169" s="88"/>
    </row>
    <row r="170" spans="1:9" s="8" customFormat="1" ht="5.0999999999999996" customHeight="1" x14ac:dyDescent="0.3">
      <c r="A170" s="106"/>
      <c r="B170" s="106"/>
      <c r="C170" s="65"/>
      <c r="D170" s="65"/>
      <c r="E170" s="65"/>
      <c r="F170" s="65"/>
      <c r="G170" s="65"/>
      <c r="H170" s="65"/>
      <c r="I170" s="65"/>
    </row>
    <row r="171" spans="1:9" s="8" customFormat="1" ht="13.5" customHeight="1" x14ac:dyDescent="0.3">
      <c r="A171" s="107" t="s">
        <v>166</v>
      </c>
      <c r="B171" s="107"/>
      <c r="C171" s="88" t="s">
        <v>173</v>
      </c>
      <c r="D171" s="88"/>
      <c r="E171" s="88"/>
      <c r="F171" s="88"/>
      <c r="G171" s="88"/>
      <c r="H171" s="88"/>
      <c r="I171" s="88"/>
    </row>
    <row r="172" spans="1:9" s="8" customFormat="1" ht="5.0999999999999996" customHeight="1" x14ac:dyDescent="0.3">
      <c r="A172" s="106"/>
      <c r="B172" s="106"/>
      <c r="C172" s="65"/>
      <c r="D172" s="65"/>
      <c r="E172" s="65"/>
      <c r="F172" s="65"/>
      <c r="G172" s="65"/>
      <c r="H172" s="65"/>
      <c r="I172" s="65"/>
    </row>
    <row r="173" spans="1:9" s="8" customFormat="1" ht="21.75" customHeight="1" x14ac:dyDescent="0.3">
      <c r="A173" s="107" t="s">
        <v>167</v>
      </c>
      <c r="B173" s="107"/>
      <c r="C173" s="88" t="s">
        <v>174</v>
      </c>
      <c r="D173" s="88"/>
      <c r="E173" s="88"/>
      <c r="F173" s="88"/>
      <c r="G173" s="88"/>
      <c r="H173" s="88"/>
      <c r="I173" s="88"/>
    </row>
    <row r="174" spans="1:9" s="8" customFormat="1" ht="5.0999999999999996" customHeight="1" x14ac:dyDescent="0.3">
      <c r="A174" s="106"/>
      <c r="B174" s="106"/>
      <c r="C174" s="65"/>
      <c r="D174" s="65"/>
      <c r="E174" s="65"/>
      <c r="F174" s="65"/>
      <c r="G174" s="65"/>
      <c r="H174" s="65"/>
      <c r="I174" s="65"/>
    </row>
    <row r="175" spans="1:9" s="8" customFormat="1" ht="11.25" customHeight="1" x14ac:dyDescent="0.3">
      <c r="A175" s="107" t="s">
        <v>168</v>
      </c>
      <c r="B175" s="107"/>
      <c r="C175" s="88" t="s">
        <v>175</v>
      </c>
      <c r="D175" s="88"/>
      <c r="E175" s="88"/>
      <c r="F175" s="88"/>
      <c r="G175" s="88"/>
      <c r="H175" s="88"/>
      <c r="I175" s="88"/>
    </row>
    <row r="176" spans="1:9" s="8" customFormat="1" ht="5.0999999999999996" customHeight="1" x14ac:dyDescent="0.3">
      <c r="A176" s="106"/>
      <c r="B176" s="106"/>
      <c r="C176" s="65"/>
      <c r="D176" s="65"/>
      <c r="E176" s="65"/>
      <c r="F176" s="65"/>
      <c r="G176" s="65"/>
      <c r="H176" s="65"/>
      <c r="I176" s="65"/>
    </row>
    <row r="177" spans="1:9" s="8" customFormat="1" ht="21.75" customHeight="1" x14ac:dyDescent="0.3">
      <c r="A177" s="107" t="s">
        <v>169</v>
      </c>
      <c r="B177" s="107"/>
      <c r="C177" s="88" t="s">
        <v>176</v>
      </c>
      <c r="D177" s="88"/>
      <c r="E177" s="88"/>
      <c r="F177" s="88"/>
      <c r="G177" s="88"/>
      <c r="H177" s="88"/>
      <c r="I177" s="88"/>
    </row>
    <row r="178" spans="1:9" s="8" customFormat="1" ht="5.0999999999999996" customHeight="1" x14ac:dyDescent="0.3">
      <c r="A178" s="106"/>
      <c r="B178" s="106"/>
      <c r="C178" s="65"/>
      <c r="D178" s="65"/>
      <c r="E178" s="65"/>
      <c r="F178" s="65"/>
      <c r="G178" s="65"/>
      <c r="H178" s="65"/>
      <c r="I178" s="65"/>
    </row>
    <row r="179" spans="1:9" s="8" customFormat="1" ht="12" customHeight="1" x14ac:dyDescent="0.3">
      <c r="A179" s="107" t="s">
        <v>170</v>
      </c>
      <c r="B179" s="107"/>
      <c r="C179" s="88" t="s">
        <v>177</v>
      </c>
      <c r="D179" s="88"/>
      <c r="E179" s="88"/>
      <c r="F179" s="88"/>
      <c r="G179" s="88"/>
      <c r="H179" s="88"/>
      <c r="I179" s="88"/>
    </row>
    <row r="180" spans="1:9" s="8" customFormat="1" ht="5.0999999999999996" customHeight="1" x14ac:dyDescent="0.3">
      <c r="A180" s="106"/>
      <c r="B180" s="106"/>
      <c r="C180" s="65"/>
      <c r="D180" s="65"/>
      <c r="E180" s="65"/>
      <c r="F180" s="65"/>
      <c r="G180" s="65"/>
      <c r="H180" s="65"/>
      <c r="I180" s="65"/>
    </row>
    <row r="181" spans="1:9" s="8" customFormat="1" ht="19.5" customHeight="1" x14ac:dyDescent="0.3">
      <c r="A181" s="107" t="s">
        <v>171</v>
      </c>
      <c r="B181" s="107"/>
      <c r="C181" s="88" t="s">
        <v>178</v>
      </c>
      <c r="D181" s="88"/>
      <c r="E181" s="88"/>
      <c r="F181" s="88"/>
      <c r="G181" s="88"/>
      <c r="H181" s="88"/>
      <c r="I181" s="88"/>
    </row>
    <row r="182" spans="1:9" s="8" customFormat="1" ht="14.25" x14ac:dyDescent="0.3"/>
    <row r="183" spans="1:9" s="8" customFormat="1" ht="14.25" x14ac:dyDescent="0.3">
      <c r="A183" s="4" t="s">
        <v>142</v>
      </c>
      <c r="B183" s="22"/>
      <c r="C183" s="22"/>
      <c r="D183" s="22"/>
      <c r="E183" s="22"/>
      <c r="F183" s="22"/>
      <c r="G183" s="22"/>
      <c r="H183" s="22"/>
      <c r="I183" s="22"/>
    </row>
    <row r="184" spans="1:9" s="8" customFormat="1" ht="14.25" x14ac:dyDescent="0.3"/>
    <row r="185" spans="1:9" s="8" customFormat="1" ht="15" customHeight="1" x14ac:dyDescent="0.3">
      <c r="A185" s="92" t="s">
        <v>124</v>
      </c>
      <c r="B185" s="92"/>
      <c r="C185" s="8" t="s">
        <v>113</v>
      </c>
    </row>
    <row r="186" spans="1:9" s="8" customFormat="1" ht="14.25" x14ac:dyDescent="0.3">
      <c r="A186" s="103" t="s">
        <v>125</v>
      </c>
      <c r="B186" s="103"/>
      <c r="C186" s="96" t="s">
        <v>218</v>
      </c>
      <c r="D186" s="96"/>
      <c r="E186" s="96"/>
      <c r="F186" s="96"/>
      <c r="G186" s="96"/>
      <c r="H186" s="96"/>
      <c r="I186" s="96"/>
    </row>
    <row r="187" spans="1:9" s="8" customFormat="1" ht="15" customHeight="1" x14ac:dyDescent="0.3">
      <c r="A187" s="92" t="s">
        <v>126</v>
      </c>
      <c r="B187" s="92"/>
      <c r="C187" s="8" t="s">
        <v>127</v>
      </c>
    </row>
    <row r="188" spans="1:9" s="8" customFormat="1" ht="14.25" x14ac:dyDescent="0.3"/>
    <row r="189" spans="1:9" s="8" customFormat="1" ht="14.25" x14ac:dyDescent="0.3">
      <c r="A189" s="11"/>
      <c r="B189" s="11"/>
      <c r="C189" s="11"/>
      <c r="D189" s="11"/>
      <c r="E189" s="11"/>
      <c r="F189" s="11"/>
      <c r="G189" s="11"/>
      <c r="H189" s="11"/>
      <c r="I189" s="12" t="s">
        <v>145</v>
      </c>
    </row>
    <row r="190" spans="1:9" s="8" customFormat="1" ht="14.25" x14ac:dyDescent="0.3">
      <c r="A190" s="31"/>
      <c r="B190" s="31"/>
      <c r="C190" s="31"/>
      <c r="D190" s="31"/>
      <c r="E190" s="31"/>
      <c r="F190" s="31"/>
      <c r="G190" s="31"/>
      <c r="H190" s="31"/>
      <c r="I190" s="14"/>
    </row>
    <row r="191" spans="1:9" s="8" customFormat="1" ht="27" customHeight="1" x14ac:dyDescent="0.3">
      <c r="A191" s="112" t="s">
        <v>128</v>
      </c>
      <c r="B191" s="112"/>
      <c r="C191" s="28" t="s">
        <v>144</v>
      </c>
      <c r="D191" s="28" t="s">
        <v>189</v>
      </c>
      <c r="E191" s="28" t="s">
        <v>224</v>
      </c>
      <c r="F191" s="28" t="s">
        <v>235</v>
      </c>
      <c r="G191" s="28" t="s">
        <v>237</v>
      </c>
      <c r="H191" s="28" t="s">
        <v>238</v>
      </c>
      <c r="I191" s="28" t="s">
        <v>190</v>
      </c>
    </row>
    <row r="192" spans="1:9" s="8" customFormat="1" ht="14.25" x14ac:dyDescent="0.3">
      <c r="A192" s="113" t="s">
        <v>220</v>
      </c>
      <c r="B192" s="113"/>
      <c r="C192" s="44">
        <v>1</v>
      </c>
      <c r="D192" s="32" t="s">
        <v>225</v>
      </c>
      <c r="E192" s="33">
        <v>120000</v>
      </c>
      <c r="F192" s="73">
        <v>1</v>
      </c>
      <c r="G192" s="73">
        <v>1</v>
      </c>
      <c r="H192" s="73">
        <v>1</v>
      </c>
      <c r="I192" s="69">
        <f>C192*E192*(F192*G192*H192)</f>
        <v>120000</v>
      </c>
    </row>
    <row r="193" spans="1:9" s="8" customFormat="1" ht="14.25" x14ac:dyDescent="0.3">
      <c r="A193" s="113" t="s">
        <v>228</v>
      </c>
      <c r="B193" s="113"/>
      <c r="C193" s="44">
        <v>26.22</v>
      </c>
      <c r="D193" s="32" t="s">
        <v>226</v>
      </c>
      <c r="E193" s="33">
        <f>4562.26</f>
        <v>4562.26</v>
      </c>
      <c r="F193" s="73">
        <v>0.89700000000000002</v>
      </c>
      <c r="G193" s="73">
        <v>0.98</v>
      </c>
      <c r="H193" s="73">
        <v>1.1299999999999999</v>
      </c>
      <c r="I193" s="69">
        <f t="shared" ref="I193:I197" si="0">C193*E193*(F193*G193*H193)</f>
        <v>118825.50846564214</v>
      </c>
    </row>
    <row r="194" spans="1:9" s="8" customFormat="1" ht="14.25" x14ac:dyDescent="0.3">
      <c r="A194" s="113" t="s">
        <v>221</v>
      </c>
      <c r="B194" s="113"/>
      <c r="C194" s="44">
        <v>1</v>
      </c>
      <c r="D194" s="32" t="s">
        <v>225</v>
      </c>
      <c r="E194" s="33">
        <v>91374</v>
      </c>
      <c r="F194" s="73">
        <v>1</v>
      </c>
      <c r="G194" s="73">
        <v>1</v>
      </c>
      <c r="H194" s="73">
        <v>1</v>
      </c>
      <c r="I194" s="69">
        <f t="shared" si="0"/>
        <v>91374</v>
      </c>
    </row>
    <row r="195" spans="1:9" s="8" customFormat="1" ht="14.25" x14ac:dyDescent="0.3">
      <c r="A195" s="114" t="s">
        <v>222</v>
      </c>
      <c r="B195" s="115"/>
      <c r="C195" s="44">
        <v>8.83</v>
      </c>
      <c r="D195" s="32" t="s">
        <v>195</v>
      </c>
      <c r="E195" s="33">
        <v>579.33000000000004</v>
      </c>
      <c r="F195" s="73">
        <v>1</v>
      </c>
      <c r="G195" s="73">
        <v>1</v>
      </c>
      <c r="H195" s="73">
        <v>1</v>
      </c>
      <c r="I195" s="69">
        <f t="shared" si="0"/>
        <v>5115.4839000000002</v>
      </c>
    </row>
    <row r="196" spans="1:9" s="8" customFormat="1" ht="14.25" x14ac:dyDescent="0.3">
      <c r="A196" s="114" t="s">
        <v>223</v>
      </c>
      <c r="B196" s="115"/>
      <c r="C196" s="44">
        <v>24.55</v>
      </c>
      <c r="D196" s="32" t="s">
        <v>195</v>
      </c>
      <c r="E196" s="33">
        <f>23453.46*1.03</f>
        <v>24157.0638</v>
      </c>
      <c r="F196" s="73">
        <v>0.89700000000000002</v>
      </c>
      <c r="G196" s="73">
        <v>0.98</v>
      </c>
      <c r="H196" s="73">
        <v>1.1299999999999999</v>
      </c>
      <c r="I196" s="69">
        <f t="shared" si="0"/>
        <v>589104.85916449258</v>
      </c>
    </row>
    <row r="197" spans="1:9" s="8" customFormat="1" ht="14.25" x14ac:dyDescent="0.3">
      <c r="A197" s="113" t="s">
        <v>227</v>
      </c>
      <c r="B197" s="113"/>
      <c r="C197" s="44">
        <v>9.5</v>
      </c>
      <c r="D197" s="32" t="s">
        <v>195</v>
      </c>
      <c r="E197" s="68">
        <v>1802.43</v>
      </c>
      <c r="F197" s="74">
        <v>1</v>
      </c>
      <c r="G197" s="74">
        <v>1</v>
      </c>
      <c r="H197" s="74">
        <v>1</v>
      </c>
      <c r="I197" s="69">
        <f t="shared" si="0"/>
        <v>17123.084999999999</v>
      </c>
    </row>
    <row r="198" spans="1:9" s="8" customFormat="1" ht="14.25" x14ac:dyDescent="0.3">
      <c r="A198" s="93"/>
      <c r="B198" s="93"/>
      <c r="C198" s="18"/>
      <c r="E198" s="67"/>
      <c r="I198" s="70">
        <f>SUM(I192:I197)</f>
        <v>941542.93653013464</v>
      </c>
    </row>
    <row r="199" spans="1:9" s="8" customFormat="1" ht="14.25" x14ac:dyDescent="0.3"/>
    <row r="200" spans="1:9" s="8" customFormat="1" ht="15" customHeight="1" x14ac:dyDescent="0.3">
      <c r="A200" s="92" t="s">
        <v>129</v>
      </c>
      <c r="B200" s="92"/>
      <c r="C200" s="8" t="s">
        <v>249</v>
      </c>
    </row>
    <row r="201" spans="1:9" s="8" customFormat="1" ht="15" customHeight="1" x14ac:dyDescent="0.3">
      <c r="A201" s="92" t="s">
        <v>130</v>
      </c>
      <c r="B201" s="92"/>
      <c r="C201" s="8" t="s">
        <v>135</v>
      </c>
    </row>
    <row r="202" spans="1:9" s="8" customFormat="1" ht="27.75" customHeight="1" x14ac:dyDescent="0.3">
      <c r="A202" s="105" t="s">
        <v>132</v>
      </c>
      <c r="B202" s="105"/>
      <c r="C202" s="96" t="s">
        <v>219</v>
      </c>
      <c r="D202" s="96"/>
      <c r="E202" s="96"/>
      <c r="F202" s="96"/>
      <c r="G202" s="96"/>
      <c r="H202" s="96"/>
      <c r="I202" s="96"/>
    </row>
    <row r="203" spans="1:9" s="8" customFormat="1" ht="15" customHeight="1" x14ac:dyDescent="0.3">
      <c r="A203" s="92" t="s">
        <v>201</v>
      </c>
      <c r="B203" s="92"/>
      <c r="C203" s="71">
        <v>43862</v>
      </c>
      <c r="D203" s="13"/>
    </row>
    <row r="204" spans="1:9" s="8" customFormat="1" ht="15" customHeight="1" x14ac:dyDescent="0.3">
      <c r="A204" s="92" t="s">
        <v>131</v>
      </c>
      <c r="B204" s="92"/>
      <c r="C204" s="13">
        <v>3</v>
      </c>
      <c r="D204" s="13"/>
    </row>
    <row r="205" spans="1:9" s="8" customFormat="1" ht="5.0999999999999996" customHeight="1" x14ac:dyDescent="0.3">
      <c r="A205" s="93"/>
      <c r="B205" s="93"/>
      <c r="C205" s="13"/>
      <c r="D205" s="13"/>
    </row>
    <row r="206" spans="1:9" s="8" customFormat="1" ht="15" customHeight="1" x14ac:dyDescent="0.3">
      <c r="A206" s="92" t="s">
        <v>133</v>
      </c>
      <c r="B206" s="92"/>
      <c r="C206" s="29">
        <v>1</v>
      </c>
      <c r="D206" s="29"/>
    </row>
    <row r="207" spans="1:9" s="8" customFormat="1" ht="15" customHeight="1" x14ac:dyDescent="0.3">
      <c r="A207" s="92" t="s">
        <v>134</v>
      </c>
      <c r="B207" s="92"/>
      <c r="C207" s="29">
        <v>1</v>
      </c>
      <c r="D207" s="29"/>
    </row>
    <row r="208" spans="1:9" s="8" customFormat="1" ht="14.25" x14ac:dyDescent="0.3"/>
    <row r="209" spans="1:9" s="8" customFormat="1" ht="14.25" x14ac:dyDescent="0.3">
      <c r="A209" s="4" t="s">
        <v>179</v>
      </c>
      <c r="B209" s="22"/>
      <c r="C209" s="22"/>
      <c r="D209" s="22"/>
      <c r="E209" s="22"/>
      <c r="F209" s="22"/>
      <c r="G209" s="22"/>
      <c r="H209" s="22"/>
      <c r="I209" s="22"/>
    </row>
    <row r="210" spans="1:9" s="8" customFormat="1" ht="14.25" x14ac:dyDescent="0.3"/>
    <row r="211" spans="1:9" s="8" customFormat="1" ht="14.25" x14ac:dyDescent="0.3">
      <c r="A211" s="11"/>
      <c r="B211" s="11"/>
      <c r="C211" s="11"/>
      <c r="D211" s="11"/>
      <c r="E211" s="11"/>
      <c r="F211" s="11"/>
      <c r="G211" s="11"/>
      <c r="H211" s="11"/>
      <c r="I211" s="12" t="s">
        <v>180</v>
      </c>
    </row>
    <row r="212" spans="1:9" s="8" customFormat="1" ht="14.25" x14ac:dyDescent="0.3">
      <c r="A212" s="8" t="s">
        <v>258</v>
      </c>
    </row>
    <row r="213" spans="1:9" s="8" customFormat="1" ht="14.25" x14ac:dyDescent="0.3"/>
    <row r="214" spans="1:9" s="8" customFormat="1" ht="14.25" x14ac:dyDescent="0.3">
      <c r="A214" s="11"/>
      <c r="B214" s="11"/>
      <c r="C214" s="11"/>
      <c r="D214" s="11"/>
      <c r="E214" s="11"/>
      <c r="F214" s="11"/>
      <c r="G214" s="11"/>
      <c r="H214" s="11"/>
      <c r="I214" s="12" t="s">
        <v>181</v>
      </c>
    </row>
    <row r="215" spans="1:9" s="8" customFormat="1" ht="14.25" x14ac:dyDescent="0.3">
      <c r="A215" s="8" t="s">
        <v>258</v>
      </c>
    </row>
    <row r="216" spans="1:9" s="8" customFormat="1" ht="14.25" x14ac:dyDescent="0.3"/>
    <row r="217" spans="1:9" s="8" customFormat="1" ht="14.25" x14ac:dyDescent="0.3">
      <c r="A217" s="11"/>
      <c r="B217" s="11"/>
      <c r="C217" s="11"/>
      <c r="D217" s="11"/>
      <c r="E217" s="11"/>
      <c r="F217" s="11"/>
      <c r="G217" s="11"/>
      <c r="H217" s="11"/>
      <c r="I217" s="12" t="s">
        <v>182</v>
      </c>
    </row>
    <row r="218" spans="1:9" s="8" customFormat="1" ht="14.25" x14ac:dyDescent="0.3">
      <c r="A218" s="8" t="s">
        <v>258</v>
      </c>
    </row>
    <row r="219" spans="1:9" s="8" customFormat="1" ht="14.25" x14ac:dyDescent="0.3"/>
    <row r="220" spans="1:9" s="8" customFormat="1" ht="14.25" x14ac:dyDescent="0.3">
      <c r="A220" s="4" t="s">
        <v>183</v>
      </c>
      <c r="B220" s="22"/>
      <c r="C220" s="22"/>
      <c r="D220" s="22"/>
      <c r="E220" s="22"/>
      <c r="F220" s="22"/>
      <c r="G220" s="22"/>
      <c r="H220" s="22"/>
      <c r="I220" s="22"/>
    </row>
    <row r="221" spans="1:9" s="8" customFormat="1" ht="14.25" x14ac:dyDescent="0.3"/>
    <row r="222" spans="1:9" s="8" customFormat="1" ht="14.25" x14ac:dyDescent="0.3">
      <c r="A222" s="11"/>
      <c r="B222" s="11"/>
      <c r="C222" s="11"/>
      <c r="D222" s="11"/>
      <c r="E222" s="11"/>
      <c r="F222" s="11"/>
      <c r="G222" s="11"/>
      <c r="H222" s="11"/>
      <c r="I222" s="12" t="s">
        <v>184</v>
      </c>
    </row>
    <row r="223" spans="1:9" s="8" customFormat="1" ht="14.25" x14ac:dyDescent="0.3">
      <c r="A223" s="8" t="s">
        <v>258</v>
      </c>
    </row>
    <row r="224" spans="1:9" s="8" customFormat="1" ht="14.25" x14ac:dyDescent="0.3"/>
    <row r="225" spans="1:11" s="8" customFormat="1" ht="14.25" x14ac:dyDescent="0.3">
      <c r="A225" s="11"/>
      <c r="B225" s="11"/>
      <c r="C225" s="11"/>
      <c r="D225" s="11"/>
      <c r="E225" s="11"/>
      <c r="F225" s="11"/>
      <c r="G225" s="11"/>
      <c r="H225" s="11"/>
      <c r="I225" s="12" t="s">
        <v>185</v>
      </c>
    </row>
    <row r="226" spans="1:11" s="8" customFormat="1" ht="14.25" x14ac:dyDescent="0.3">
      <c r="A226" s="8" t="s">
        <v>258</v>
      </c>
    </row>
    <row r="227" spans="1:11" s="8" customFormat="1" ht="14.25" x14ac:dyDescent="0.3"/>
    <row r="228" spans="1:11" s="8" customFormat="1" ht="14.25" x14ac:dyDescent="0.3">
      <c r="A228" s="11"/>
      <c r="B228" s="11"/>
      <c r="C228" s="11"/>
      <c r="D228" s="11"/>
      <c r="E228" s="11"/>
      <c r="F228" s="11"/>
      <c r="G228" s="11"/>
      <c r="H228" s="11"/>
      <c r="I228" s="12" t="s">
        <v>187</v>
      </c>
    </row>
    <row r="229" spans="1:11" s="8" customFormat="1" ht="5.0999999999999996" customHeight="1" x14ac:dyDescent="0.3">
      <c r="A229" s="31"/>
      <c r="B229" s="31"/>
      <c r="C229" s="31"/>
      <c r="D229" s="31"/>
      <c r="E229" s="31"/>
      <c r="F229" s="31"/>
      <c r="G229" s="31"/>
      <c r="H229" s="31"/>
      <c r="I229" s="14"/>
    </row>
    <row r="230" spans="1:11" s="8" customFormat="1" ht="15" thickBot="1" x14ac:dyDescent="0.35">
      <c r="A230" s="31"/>
      <c r="B230" s="31"/>
      <c r="C230" s="31"/>
      <c r="D230" s="31"/>
      <c r="E230" s="31"/>
      <c r="F230" s="31"/>
      <c r="G230" s="31"/>
      <c r="H230" s="31"/>
      <c r="I230" s="14"/>
    </row>
    <row r="231" spans="1:11" s="8" customFormat="1" ht="15.75" customHeight="1" x14ac:dyDescent="0.3">
      <c r="A231" s="37" t="s">
        <v>192</v>
      </c>
      <c r="B231" s="38"/>
      <c r="C231" s="43"/>
      <c r="D231" s="125">
        <v>43862</v>
      </c>
      <c r="E231" s="126"/>
      <c r="F231" s="13"/>
      <c r="G231" s="13"/>
      <c r="H231" s="31"/>
      <c r="I231" s="14"/>
    </row>
    <row r="232" spans="1:11" s="8" customFormat="1" ht="15.75" customHeight="1" x14ac:dyDescent="0.3">
      <c r="A232" s="39" t="s">
        <v>193</v>
      </c>
      <c r="B232" s="35">
        <v>43831</v>
      </c>
      <c r="C232" s="36"/>
      <c r="D232" s="84">
        <v>106.447</v>
      </c>
      <c r="E232" s="127"/>
      <c r="F232" s="13"/>
      <c r="G232" s="13"/>
      <c r="H232" s="31"/>
      <c r="I232" s="14"/>
    </row>
    <row r="233" spans="1:11" s="8" customFormat="1" ht="15.75" customHeight="1" x14ac:dyDescent="0.3">
      <c r="A233" s="39" t="s">
        <v>194</v>
      </c>
      <c r="B233" s="35">
        <v>45536</v>
      </c>
      <c r="C233" s="36"/>
      <c r="D233" s="84">
        <v>136.08000000000001</v>
      </c>
      <c r="E233" s="127"/>
      <c r="F233" s="13"/>
      <c r="G233" s="13"/>
      <c r="H233" s="31"/>
      <c r="I233" s="14"/>
    </row>
    <row r="234" spans="1:11" s="8" customFormat="1" ht="16.5" customHeight="1" thickBot="1" x14ac:dyDescent="0.35">
      <c r="A234" s="40" t="s">
        <v>191</v>
      </c>
      <c r="B234" s="41"/>
      <c r="C234" s="42"/>
      <c r="D234" s="128">
        <f>D232/D233</f>
        <v>0.78223838918283362</v>
      </c>
      <c r="E234" s="129"/>
      <c r="F234" s="13"/>
      <c r="G234" s="13"/>
      <c r="H234" s="31"/>
      <c r="I234" s="14"/>
    </row>
    <row r="235" spans="1:11" s="8" customFormat="1" ht="14.25" x14ac:dyDescent="0.3"/>
    <row r="236" spans="1:11" s="8" customFormat="1" ht="14.25" customHeight="1" x14ac:dyDescent="0.3">
      <c r="A236" s="132" t="s">
        <v>188</v>
      </c>
      <c r="B236" s="133"/>
      <c r="C236" s="112" t="s">
        <v>144</v>
      </c>
      <c r="D236" s="130" t="s">
        <v>189</v>
      </c>
      <c r="E236" s="130" t="s">
        <v>196</v>
      </c>
      <c r="F236" s="142" t="s">
        <v>231</v>
      </c>
      <c r="G236" s="142"/>
      <c r="H236" s="101"/>
      <c r="I236" s="97" t="s">
        <v>259</v>
      </c>
    </row>
    <row r="237" spans="1:11" s="8" customFormat="1" ht="14.25" customHeight="1" x14ac:dyDescent="0.3">
      <c r="A237" s="134"/>
      <c r="B237" s="135"/>
      <c r="C237" s="112"/>
      <c r="D237" s="131"/>
      <c r="E237" s="131"/>
      <c r="F237" s="72" t="s">
        <v>232</v>
      </c>
      <c r="G237" s="28" t="s">
        <v>233</v>
      </c>
      <c r="H237" s="28" t="s">
        <v>234</v>
      </c>
      <c r="I237" s="97"/>
      <c r="J237" s="30"/>
      <c r="K237" s="30"/>
    </row>
    <row r="238" spans="1:11" s="8" customFormat="1" ht="14.25" x14ac:dyDescent="0.3">
      <c r="A238" s="113" t="s">
        <v>229</v>
      </c>
      <c r="B238" s="113"/>
      <c r="C238" s="44">
        <v>196.57</v>
      </c>
      <c r="D238" s="32" t="s">
        <v>195</v>
      </c>
      <c r="E238" s="33">
        <f>23453.46</f>
        <v>23453.46</v>
      </c>
      <c r="F238" s="143">
        <v>0.89700000000000002</v>
      </c>
      <c r="G238" s="145">
        <v>0.98</v>
      </c>
      <c r="H238" s="148">
        <v>1.125</v>
      </c>
      <c r="I238" s="33">
        <f>(E238*(F238*G238*H238))*C238</f>
        <v>4559268.8300644476</v>
      </c>
    </row>
    <row r="239" spans="1:11" s="8" customFormat="1" ht="14.25" x14ac:dyDescent="0.3">
      <c r="A239" s="113" t="s">
        <v>230</v>
      </c>
      <c r="B239" s="113"/>
      <c r="C239" s="44">
        <v>36.08</v>
      </c>
      <c r="D239" s="32" t="s">
        <v>195</v>
      </c>
      <c r="E239" s="33">
        <f>23453.46*0.85</f>
        <v>19935.440999999999</v>
      </c>
      <c r="F239" s="144"/>
      <c r="G239" s="146"/>
      <c r="H239" s="149"/>
      <c r="I239" s="33">
        <f>(E239*(F238*G238*H238))*C239</f>
        <v>711317.37539002125</v>
      </c>
    </row>
    <row r="240" spans="1:11" s="8" customFormat="1" ht="5.0999999999999996" customHeight="1" x14ac:dyDescent="0.3">
      <c r="A240" s="45"/>
      <c r="B240" s="45"/>
      <c r="C240" s="46"/>
      <c r="D240" s="47"/>
      <c r="E240" s="48"/>
      <c r="F240" s="48"/>
      <c r="G240" s="48"/>
      <c r="H240" s="47"/>
      <c r="I240" s="48"/>
    </row>
    <row r="241" spans="1:9" s="8" customFormat="1" ht="14.25" x14ac:dyDescent="0.3">
      <c r="A241" s="50"/>
      <c r="B241" s="50"/>
      <c r="C241" s="50"/>
      <c r="D241" s="51"/>
      <c r="E241" s="50"/>
      <c r="F241" s="75"/>
      <c r="G241" s="75"/>
      <c r="H241" s="49"/>
      <c r="I241" s="52">
        <f>SUM(I238:I240)</f>
        <v>5270586.2054544687</v>
      </c>
    </row>
    <row r="242" spans="1:9" s="8" customFormat="1" ht="14.25" x14ac:dyDescent="0.3"/>
    <row r="243" spans="1:9" s="8" customFormat="1" ht="14.25" x14ac:dyDescent="0.3">
      <c r="A243" s="4" t="s">
        <v>186</v>
      </c>
      <c r="B243" s="22"/>
      <c r="C243" s="22"/>
      <c r="D243" s="22"/>
      <c r="E243" s="22"/>
      <c r="F243" s="22"/>
      <c r="G243" s="22"/>
      <c r="H243" s="22"/>
      <c r="I243" s="22"/>
    </row>
    <row r="244" spans="1:9" s="8" customFormat="1" ht="14.25" x14ac:dyDescent="0.3"/>
    <row r="245" spans="1:9" s="8" customFormat="1" ht="14.25" x14ac:dyDescent="0.3">
      <c r="A245" s="11"/>
      <c r="B245" s="11"/>
      <c r="C245" s="11"/>
      <c r="D245" s="11"/>
      <c r="E245" s="11"/>
      <c r="F245" s="11"/>
      <c r="G245" s="11"/>
      <c r="H245" s="11"/>
      <c r="I245" s="12" t="s">
        <v>197</v>
      </c>
    </row>
    <row r="246" spans="1:9" s="8" customFormat="1" ht="5.0999999999999996" customHeight="1" x14ac:dyDescent="0.3"/>
    <row r="247" spans="1:9" s="8" customFormat="1" ht="14.25" x14ac:dyDescent="0.3">
      <c r="A247" s="150" t="s">
        <v>242</v>
      </c>
      <c r="B247" s="150"/>
      <c r="C247" s="150"/>
      <c r="D247" s="151">
        <f>I198</f>
        <v>941542.93653013464</v>
      </c>
      <c r="E247" s="150"/>
    </row>
    <row r="248" spans="1:9" s="8" customFormat="1" ht="14.25" x14ac:dyDescent="0.3">
      <c r="A248" s="150" t="s">
        <v>239</v>
      </c>
      <c r="B248" s="150"/>
      <c r="C248" s="150"/>
      <c r="D248" s="151">
        <f>I241</f>
        <v>5270586.2054544687</v>
      </c>
      <c r="E248" s="150"/>
    </row>
    <row r="249" spans="1:9" s="8" customFormat="1" ht="14.25" x14ac:dyDescent="0.3">
      <c r="A249" s="82" t="s">
        <v>260</v>
      </c>
      <c r="B249" s="82"/>
      <c r="C249" s="82"/>
      <c r="D249" s="83">
        <f>D247+D248</f>
        <v>6212129.1419846034</v>
      </c>
      <c r="E249" s="82"/>
    </row>
    <row r="250" spans="1:9" s="8" customFormat="1" ht="14.25" x14ac:dyDescent="0.3"/>
    <row r="251" spans="1:9" s="8" customFormat="1" ht="14.25" x14ac:dyDescent="0.3">
      <c r="A251" s="11"/>
      <c r="B251" s="11"/>
      <c r="C251" s="11"/>
      <c r="D251" s="11"/>
      <c r="E251" s="11"/>
      <c r="F251" s="11"/>
      <c r="G251" s="11"/>
      <c r="H251" s="11"/>
      <c r="I251" s="12" t="s">
        <v>241</v>
      </c>
    </row>
    <row r="252" spans="1:9" s="8" customFormat="1" ht="5.0999999999999996" customHeight="1" x14ac:dyDescent="0.3"/>
    <row r="253" spans="1:9" s="8" customFormat="1" ht="14.25" customHeight="1" x14ac:dyDescent="0.3">
      <c r="A253" s="53" t="s">
        <v>236</v>
      </c>
      <c r="B253" s="35"/>
      <c r="C253" s="36"/>
      <c r="D253" s="84">
        <f>D232</f>
        <v>106.447</v>
      </c>
      <c r="E253" s="85"/>
    </row>
    <row r="254" spans="1:9" s="8" customFormat="1" ht="14.25" customHeight="1" x14ac:dyDescent="0.3">
      <c r="A254" s="53" t="s">
        <v>198</v>
      </c>
      <c r="B254" s="35"/>
      <c r="C254" s="36"/>
      <c r="D254" s="84">
        <v>136.08000000000001</v>
      </c>
      <c r="E254" s="85"/>
    </row>
    <row r="255" spans="1:9" s="8" customFormat="1" ht="14.25" customHeight="1" x14ac:dyDescent="0.3">
      <c r="A255" s="54" t="s">
        <v>191</v>
      </c>
      <c r="B255" s="55"/>
      <c r="C255" s="56"/>
      <c r="D255" s="86">
        <f>D253/D254</f>
        <v>0.78223838918283362</v>
      </c>
      <c r="E255" s="87"/>
    </row>
    <row r="256" spans="1:9" s="8" customFormat="1" ht="5.0999999999999996" customHeight="1" x14ac:dyDescent="0.3"/>
    <row r="257" spans="1:9" s="8" customFormat="1" ht="14.25" x14ac:dyDescent="0.3">
      <c r="A257" s="150" t="s">
        <v>242</v>
      </c>
      <c r="B257" s="150"/>
      <c r="C257" s="150"/>
      <c r="D257" s="151">
        <f>D247*D255</f>
        <v>736511.0300178075</v>
      </c>
      <c r="E257" s="150"/>
    </row>
    <row r="258" spans="1:9" s="8" customFormat="1" ht="14.25" x14ac:dyDescent="0.3">
      <c r="A258" s="150" t="s">
        <v>239</v>
      </c>
      <c r="B258" s="150"/>
      <c r="C258" s="150"/>
      <c r="D258" s="151">
        <f>D248*D255</f>
        <v>4122854.8634039671</v>
      </c>
      <c r="E258" s="150"/>
    </row>
    <row r="259" spans="1:9" s="8" customFormat="1" ht="14.25" x14ac:dyDescent="0.3">
      <c r="A259" s="90" t="s">
        <v>240</v>
      </c>
      <c r="B259" s="90"/>
      <c r="C259" s="90"/>
      <c r="D259" s="91">
        <f>D257+D258</f>
        <v>4859365.8934217747</v>
      </c>
      <c r="E259" s="90"/>
    </row>
    <row r="260" spans="1:9" s="8" customFormat="1" ht="14.25" x14ac:dyDescent="0.3"/>
    <row r="261" spans="1:9" s="8" customFormat="1" ht="14.25" x14ac:dyDescent="0.3">
      <c r="A261" s="4" t="s">
        <v>257</v>
      </c>
      <c r="B261" s="22"/>
      <c r="C261" s="22"/>
      <c r="D261" s="22"/>
      <c r="E261" s="22"/>
      <c r="F261" s="22"/>
      <c r="G261" s="22"/>
      <c r="H261" s="22"/>
      <c r="I261" s="22"/>
    </row>
    <row r="262" spans="1:9" s="8" customFormat="1" ht="14.25" x14ac:dyDescent="0.3"/>
    <row r="263" spans="1:9" s="8" customFormat="1" ht="14.25" x14ac:dyDescent="0.3"/>
    <row r="264" spans="1:9" s="8" customFormat="1" ht="14.25" x14ac:dyDescent="0.3"/>
    <row r="265" spans="1:9" s="8" customFormat="1" ht="14.25" x14ac:dyDescent="0.3"/>
    <row r="266" spans="1:9" s="8" customFormat="1" ht="14.25" x14ac:dyDescent="0.3"/>
    <row r="267" spans="1:9" s="8" customFormat="1" ht="14.25" x14ac:dyDescent="0.3"/>
    <row r="268" spans="1:9" s="8" customFormat="1" ht="14.25" x14ac:dyDescent="0.3"/>
    <row r="269" spans="1:9" s="8" customFormat="1" ht="14.25" x14ac:dyDescent="0.3"/>
    <row r="270" spans="1:9" s="8" customFormat="1" ht="14.25" x14ac:dyDescent="0.3"/>
    <row r="271" spans="1:9" s="8" customFormat="1" ht="14.25" x14ac:dyDescent="0.3"/>
    <row r="272" spans="1:9" s="8" customFormat="1" ht="14.25" x14ac:dyDescent="0.3"/>
    <row r="273" s="8" customFormat="1" ht="14.25" x14ac:dyDescent="0.3"/>
    <row r="274" s="8" customFormat="1" ht="14.25" x14ac:dyDescent="0.3"/>
    <row r="275" s="8" customFormat="1" ht="14.25" x14ac:dyDescent="0.3"/>
    <row r="276" s="8" customFormat="1" ht="14.25" x14ac:dyDescent="0.3"/>
    <row r="277" s="8" customFormat="1" ht="14.25" x14ac:dyDescent="0.3"/>
    <row r="278" s="8" customFormat="1" ht="14.25" x14ac:dyDescent="0.3"/>
    <row r="279" s="8" customFormat="1" ht="14.25" x14ac:dyDescent="0.3"/>
    <row r="280" s="8" customFormat="1" ht="14.25" x14ac:dyDescent="0.3"/>
    <row r="281" s="8" customFormat="1" ht="14.25" x14ac:dyDescent="0.3"/>
    <row r="282" s="8" customFormat="1" ht="14.25" x14ac:dyDescent="0.3"/>
    <row r="283" s="8" customFormat="1" ht="14.25" x14ac:dyDescent="0.3"/>
    <row r="284" s="8" customFormat="1" ht="14.25" x14ac:dyDescent="0.3"/>
    <row r="285" s="8" customFormat="1" ht="14.25" x14ac:dyDescent="0.3"/>
    <row r="286" s="8" customFormat="1" ht="14.25" x14ac:dyDescent="0.3"/>
    <row r="287" s="8" customFormat="1" ht="14.25" x14ac:dyDescent="0.3"/>
    <row r="288" s="8" customFormat="1" ht="14.25" x14ac:dyDescent="0.3"/>
    <row r="289" s="8" customFormat="1" ht="14.25" x14ac:dyDescent="0.3"/>
    <row r="290" s="8" customFormat="1" ht="14.25" x14ac:dyDescent="0.3"/>
    <row r="291" s="8" customFormat="1" ht="14.25" x14ac:dyDescent="0.3"/>
    <row r="292" s="8" customFormat="1" ht="14.25" x14ac:dyDescent="0.3"/>
    <row r="293" s="8" customFormat="1" ht="14.25" x14ac:dyDescent="0.3"/>
    <row r="294" s="8" customFormat="1" ht="14.25" x14ac:dyDescent="0.3"/>
    <row r="295" s="8" customFormat="1" ht="14.25" x14ac:dyDescent="0.3"/>
    <row r="296" s="8" customFormat="1" ht="14.25" x14ac:dyDescent="0.3"/>
    <row r="297" s="8" customFormat="1" ht="14.25" x14ac:dyDescent="0.3"/>
    <row r="298" s="8" customFormat="1" ht="14.25" x14ac:dyDescent="0.3"/>
    <row r="299" s="8" customFormat="1" ht="14.25" x14ac:dyDescent="0.3"/>
    <row r="300" s="8" customFormat="1" ht="14.25" x14ac:dyDescent="0.3"/>
    <row r="301" s="8" customFormat="1" ht="14.25" x14ac:dyDescent="0.3"/>
    <row r="302" s="8" customFormat="1" ht="14.25" x14ac:dyDescent="0.3"/>
    <row r="303" s="8" customFormat="1" ht="14.25" x14ac:dyDescent="0.3"/>
    <row r="304" s="8" customFormat="1" ht="14.25" x14ac:dyDescent="0.3"/>
    <row r="305" s="8" customFormat="1" ht="14.25" x14ac:dyDescent="0.3"/>
    <row r="306" s="8" customFormat="1" ht="14.25" x14ac:dyDescent="0.3"/>
    <row r="307" s="8" customFormat="1" ht="14.25" x14ac:dyDescent="0.3"/>
    <row r="308" s="8" customFormat="1" ht="14.25" x14ac:dyDescent="0.3"/>
    <row r="309" s="8" customFormat="1" ht="14.25" x14ac:dyDescent="0.3"/>
    <row r="310" s="8" customFormat="1" ht="14.25" x14ac:dyDescent="0.3"/>
    <row r="311" s="8" customFormat="1" ht="14.25" x14ac:dyDescent="0.3"/>
    <row r="312" s="8" customFormat="1" ht="14.25" x14ac:dyDescent="0.3"/>
    <row r="313" s="8" customFormat="1" ht="14.25" x14ac:dyDescent="0.3"/>
    <row r="314" s="8" customFormat="1" ht="14.25" x14ac:dyDescent="0.3"/>
    <row r="315" s="8" customFormat="1" ht="14.25" x14ac:dyDescent="0.3"/>
    <row r="316" s="8" customFormat="1" ht="14.25" x14ac:dyDescent="0.3"/>
    <row r="317" s="8" customFormat="1" ht="14.25" x14ac:dyDescent="0.3"/>
    <row r="318" s="8" customFormat="1" ht="14.25" x14ac:dyDescent="0.3"/>
    <row r="319" s="8" customFormat="1" ht="14.25" x14ac:dyDescent="0.3"/>
    <row r="320" s="8" customFormat="1" ht="14.25" x14ac:dyDescent="0.3"/>
    <row r="321" s="8" customFormat="1" ht="14.25" x14ac:dyDescent="0.3"/>
    <row r="322" s="8" customFormat="1" ht="14.25" x14ac:dyDescent="0.3"/>
    <row r="323" s="8" customFormat="1" ht="14.25" x14ac:dyDescent="0.3"/>
    <row r="324" s="8" customFormat="1" ht="14.25" x14ac:dyDescent="0.3"/>
    <row r="325" s="8" customFormat="1" ht="14.25" x14ac:dyDescent="0.3"/>
    <row r="326" s="8" customFormat="1" ht="14.25" x14ac:dyDescent="0.3"/>
    <row r="327" s="8" customFormat="1" ht="14.25" x14ac:dyDescent="0.3"/>
    <row r="328" s="8" customFormat="1" ht="14.25" x14ac:dyDescent="0.3"/>
    <row r="329" s="8" customFormat="1" ht="14.25" x14ac:dyDescent="0.3"/>
    <row r="330" s="8" customFormat="1" ht="14.25" x14ac:dyDescent="0.3"/>
    <row r="331" s="8" customFormat="1" ht="14.25" x14ac:dyDescent="0.3"/>
    <row r="332" s="8" customFormat="1" ht="14.25" x14ac:dyDescent="0.3"/>
    <row r="333" s="8" customFormat="1" ht="14.25" x14ac:dyDescent="0.3"/>
    <row r="334" s="8" customFormat="1" ht="14.25" x14ac:dyDescent="0.3"/>
    <row r="335" s="8" customFormat="1" ht="14.25" x14ac:dyDescent="0.3"/>
    <row r="336" s="8" customFormat="1" ht="14.25" x14ac:dyDescent="0.3"/>
    <row r="337" s="8" customFormat="1" ht="14.25" x14ac:dyDescent="0.3"/>
    <row r="338" s="8" customFormat="1" ht="14.25" x14ac:dyDescent="0.3"/>
    <row r="339" s="8" customFormat="1" ht="14.25" x14ac:dyDescent="0.3"/>
    <row r="340" s="8" customFormat="1" ht="14.25" x14ac:dyDescent="0.3"/>
    <row r="341" s="8" customFormat="1" ht="14.25" x14ac:dyDescent="0.3"/>
    <row r="342" s="8" customFormat="1" ht="14.25" x14ac:dyDescent="0.3"/>
    <row r="343" s="8" customFormat="1" ht="14.25" x14ac:dyDescent="0.3"/>
    <row r="344" s="8" customFormat="1" ht="14.25" x14ac:dyDescent="0.3"/>
    <row r="345" s="8" customFormat="1" ht="14.25" x14ac:dyDescent="0.3"/>
    <row r="346" s="8" customFormat="1" ht="14.25" x14ac:dyDescent="0.3"/>
    <row r="347" s="8" customFormat="1" ht="14.25" x14ac:dyDescent="0.3"/>
    <row r="348" s="8" customFormat="1" ht="14.25" x14ac:dyDescent="0.3"/>
    <row r="349" s="8" customFormat="1" ht="14.25" x14ac:dyDescent="0.3"/>
    <row r="350" s="8" customFormat="1" ht="14.25" x14ac:dyDescent="0.3"/>
    <row r="351" s="8" customFormat="1" ht="14.25" x14ac:dyDescent="0.3"/>
    <row r="352" s="8" customFormat="1" ht="14.25" x14ac:dyDescent="0.3"/>
    <row r="353" s="8" customFormat="1" ht="14.25" x14ac:dyDescent="0.3"/>
    <row r="354" s="8" customFormat="1" ht="14.25" x14ac:dyDescent="0.3"/>
    <row r="355" s="8" customFormat="1" ht="14.25" x14ac:dyDescent="0.3"/>
    <row r="356" s="8" customFormat="1" ht="14.25" x14ac:dyDescent="0.3"/>
    <row r="357" s="8" customFormat="1" ht="14.25" x14ac:dyDescent="0.3"/>
    <row r="358" s="8" customFormat="1" ht="14.25" x14ac:dyDescent="0.3"/>
    <row r="359" s="8" customFormat="1" ht="14.25" x14ac:dyDescent="0.3"/>
    <row r="360" s="8" customFormat="1" ht="14.25" x14ac:dyDescent="0.3"/>
    <row r="361" s="8" customFormat="1" ht="14.25" x14ac:dyDescent="0.3"/>
    <row r="362" s="8" customFormat="1" ht="14.25" x14ac:dyDescent="0.3"/>
    <row r="363" s="8" customFormat="1" ht="14.25" x14ac:dyDescent="0.3"/>
    <row r="364" s="8" customFormat="1" ht="14.25" x14ac:dyDescent="0.3"/>
    <row r="365" s="8" customFormat="1" ht="14.25" x14ac:dyDescent="0.3"/>
    <row r="366" s="8" customFormat="1" ht="14.25" x14ac:dyDescent="0.3"/>
    <row r="367" s="8" customFormat="1" ht="14.25" x14ac:dyDescent="0.3"/>
    <row r="368" s="8" customFormat="1" ht="14.25" x14ac:dyDescent="0.3"/>
    <row r="369" s="8" customFormat="1" ht="14.25" x14ac:dyDescent="0.3"/>
    <row r="370" s="8" customFormat="1" ht="14.25" x14ac:dyDescent="0.3"/>
    <row r="371" s="8" customFormat="1" ht="14.25" x14ac:dyDescent="0.3"/>
    <row r="372" s="8" customFormat="1" ht="14.25" x14ac:dyDescent="0.3"/>
    <row r="373" s="8" customFormat="1" ht="14.25" x14ac:dyDescent="0.3"/>
    <row r="374" s="8" customFormat="1" ht="14.25" x14ac:dyDescent="0.3"/>
    <row r="375" s="8" customFormat="1" ht="14.25" x14ac:dyDescent="0.3"/>
    <row r="376" s="8" customFormat="1" ht="14.25" x14ac:dyDescent="0.3"/>
    <row r="377" s="8" customFormat="1" ht="14.25" x14ac:dyDescent="0.3"/>
    <row r="378" s="8" customFormat="1" ht="14.25" x14ac:dyDescent="0.3"/>
    <row r="379" s="8" customFormat="1" ht="14.25" x14ac:dyDescent="0.3"/>
    <row r="380" s="8" customFormat="1" ht="14.25" x14ac:dyDescent="0.3"/>
    <row r="381" s="8" customFormat="1" ht="14.25" x14ac:dyDescent="0.3"/>
    <row r="382" s="8" customFormat="1" ht="14.25" x14ac:dyDescent="0.3"/>
  </sheetData>
  <mergeCells count="220">
    <mergeCell ref="A249:C249"/>
    <mergeCell ref="D249:E249"/>
    <mergeCell ref="A248:C248"/>
    <mergeCell ref="D248:E248"/>
    <mergeCell ref="A258:C258"/>
    <mergeCell ref="D258:E258"/>
    <mergeCell ref="G85:H85"/>
    <mergeCell ref="G86:H86"/>
    <mergeCell ref="G87:H87"/>
    <mergeCell ref="G88:H88"/>
    <mergeCell ref="G89:H89"/>
    <mergeCell ref="G90:H90"/>
    <mergeCell ref="G91:H91"/>
    <mergeCell ref="G92:H92"/>
    <mergeCell ref="G93:H93"/>
    <mergeCell ref="G94:H94"/>
    <mergeCell ref="C179:I179"/>
    <mergeCell ref="A180:B180"/>
    <mergeCell ref="A181:B181"/>
    <mergeCell ref="C181:I181"/>
    <mergeCell ref="E236:E237"/>
    <mergeCell ref="F236:H236"/>
    <mergeCell ref="F238:F239"/>
    <mergeCell ref="G238:G239"/>
    <mergeCell ref="C171:I171"/>
    <mergeCell ref="A172:B172"/>
    <mergeCell ref="A177:B177"/>
    <mergeCell ref="C177:I177"/>
    <mergeCell ref="C163:I163"/>
    <mergeCell ref="A164:B164"/>
    <mergeCell ref="A165:B165"/>
    <mergeCell ref="C165:I165"/>
    <mergeCell ref="A166:B166"/>
    <mergeCell ref="A167:B167"/>
    <mergeCell ref="C167:I167"/>
    <mergeCell ref="A168:B168"/>
    <mergeCell ref="A169:B169"/>
    <mergeCell ref="C169:I169"/>
    <mergeCell ref="A143:B143"/>
    <mergeCell ref="A144:B144"/>
    <mergeCell ref="A160:B160"/>
    <mergeCell ref="A161:B161"/>
    <mergeCell ref="C161:I161"/>
    <mergeCell ref="A162:B162"/>
    <mergeCell ref="A163:B163"/>
    <mergeCell ref="D68:H68"/>
    <mergeCell ref="D69:H69"/>
    <mergeCell ref="C153:I153"/>
    <mergeCell ref="A154:B154"/>
    <mergeCell ref="A155:B155"/>
    <mergeCell ref="C155:I155"/>
    <mergeCell ref="A156:B156"/>
    <mergeCell ref="A157:B157"/>
    <mergeCell ref="C157:I157"/>
    <mergeCell ref="A158:B158"/>
    <mergeCell ref="A159:B159"/>
    <mergeCell ref="C159:I159"/>
    <mergeCell ref="D70:H70"/>
    <mergeCell ref="D71:H71"/>
    <mergeCell ref="D72:H72"/>
    <mergeCell ref="A151:B151"/>
    <mergeCell ref="C151:I151"/>
    <mergeCell ref="A100:B100"/>
    <mergeCell ref="A101:B101"/>
    <mergeCell ref="A102:B102"/>
    <mergeCell ref="A104:B104"/>
    <mergeCell ref="A238:B238"/>
    <mergeCell ref="A239:B239"/>
    <mergeCell ref="C138:I138"/>
    <mergeCell ref="C139:I139"/>
    <mergeCell ref="D231:E231"/>
    <mergeCell ref="D232:E232"/>
    <mergeCell ref="D233:E233"/>
    <mergeCell ref="D234:E234"/>
    <mergeCell ref="D236:D237"/>
    <mergeCell ref="A236:B237"/>
    <mergeCell ref="A145:B145"/>
    <mergeCell ref="A191:B191"/>
    <mergeCell ref="A192:B192"/>
    <mergeCell ref="A193:B193"/>
    <mergeCell ref="A205:B205"/>
    <mergeCell ref="A206:B206"/>
    <mergeCell ref="A207:B207"/>
    <mergeCell ref="D143:E143"/>
    <mergeCell ref="D144:E144"/>
    <mergeCell ref="D145:E145"/>
    <mergeCell ref="D142:E142"/>
    <mergeCell ref="C135:I135"/>
    <mergeCell ref="C136:I136"/>
    <mergeCell ref="C137:I137"/>
    <mergeCell ref="A118:E118"/>
    <mergeCell ref="D141:E141"/>
    <mergeCell ref="A135:B135"/>
    <mergeCell ref="A136:B136"/>
    <mergeCell ref="A137:B137"/>
    <mergeCell ref="A138:B138"/>
    <mergeCell ref="A139:B139"/>
    <mergeCell ref="A141:B141"/>
    <mergeCell ref="A142:B142"/>
    <mergeCell ref="A187:B187"/>
    <mergeCell ref="A170:B170"/>
    <mergeCell ref="A171:B171"/>
    <mergeCell ref="A178:B178"/>
    <mergeCell ref="A179:B179"/>
    <mergeCell ref="C236:C237"/>
    <mergeCell ref="A194:B194"/>
    <mergeCell ref="A197:B197"/>
    <mergeCell ref="A198:B198"/>
    <mergeCell ref="A200:B200"/>
    <mergeCell ref="A201:B201"/>
    <mergeCell ref="A202:B202"/>
    <mergeCell ref="A203:B203"/>
    <mergeCell ref="A204:B204"/>
    <mergeCell ref="A195:B195"/>
    <mergeCell ref="A196:B196"/>
    <mergeCell ref="A185:B185"/>
    <mergeCell ref="A186:B186"/>
    <mergeCell ref="A173:B173"/>
    <mergeCell ref="C173:I173"/>
    <mergeCell ref="A174:B174"/>
    <mergeCell ref="A175:B175"/>
    <mergeCell ref="C175:I175"/>
    <mergeCell ref="A176:B176"/>
    <mergeCell ref="A152:B152"/>
    <mergeCell ref="A153:B153"/>
    <mergeCell ref="A93:B93"/>
    <mergeCell ref="B74:C74"/>
    <mergeCell ref="B75:C75"/>
    <mergeCell ref="B76:C76"/>
    <mergeCell ref="B77:C77"/>
    <mergeCell ref="C92:D92"/>
    <mergeCell ref="C93:D93"/>
    <mergeCell ref="C94:D94"/>
    <mergeCell ref="A94:B94"/>
    <mergeCell ref="D76:E76"/>
    <mergeCell ref="D77:E77"/>
    <mergeCell ref="C81:D81"/>
    <mergeCell ref="C82:D82"/>
    <mergeCell ref="C83:D83"/>
    <mergeCell ref="C84:D84"/>
    <mergeCell ref="C85:D85"/>
    <mergeCell ref="C86:D86"/>
    <mergeCell ref="C87:D87"/>
    <mergeCell ref="C88:D88"/>
    <mergeCell ref="C89:D89"/>
    <mergeCell ref="C90:D90"/>
    <mergeCell ref="C91:D91"/>
    <mergeCell ref="A19:B19"/>
    <mergeCell ref="A20:B20"/>
    <mergeCell ref="A22:B22"/>
    <mergeCell ref="A23:B23"/>
    <mergeCell ref="A24:B24"/>
    <mergeCell ref="A25:B25"/>
    <mergeCell ref="A27:B27"/>
    <mergeCell ref="A28:B28"/>
    <mergeCell ref="A32:B32"/>
    <mergeCell ref="A36:B36"/>
    <mergeCell ref="A84:B84"/>
    <mergeCell ref="A85:B85"/>
    <mergeCell ref="A86:B86"/>
    <mergeCell ref="A87:B87"/>
    <mergeCell ref="A88:B88"/>
    <mergeCell ref="A57:B57"/>
    <mergeCell ref="A58:B58"/>
    <mergeCell ref="A59:B59"/>
    <mergeCell ref="A63:C63"/>
    <mergeCell ref="C59:I59"/>
    <mergeCell ref="D63:H63"/>
    <mergeCell ref="D64:H64"/>
    <mergeCell ref="D65:H65"/>
    <mergeCell ref="D66:H66"/>
    <mergeCell ref="D67:H67"/>
    <mergeCell ref="H12:I14"/>
    <mergeCell ref="C54:I54"/>
    <mergeCell ref="D74:E74"/>
    <mergeCell ref="A37:B37"/>
    <mergeCell ref="A38:B38"/>
    <mergeCell ref="A39:B39"/>
    <mergeCell ref="A46:I46"/>
    <mergeCell ref="A51:B51"/>
    <mergeCell ref="A52:B52"/>
    <mergeCell ref="A64:C64"/>
    <mergeCell ref="A65:C65"/>
    <mergeCell ref="A66:C66"/>
    <mergeCell ref="A67:C67"/>
    <mergeCell ref="A68:C68"/>
    <mergeCell ref="A69:C69"/>
    <mergeCell ref="A70:C70"/>
    <mergeCell ref="A71:C71"/>
    <mergeCell ref="A72:C72"/>
    <mergeCell ref="A53:B53"/>
    <mergeCell ref="A54:B54"/>
    <mergeCell ref="A55:B55"/>
    <mergeCell ref="A33:B33"/>
    <mergeCell ref="A34:B34"/>
    <mergeCell ref="A35:B35"/>
    <mergeCell ref="A257:C257"/>
    <mergeCell ref="D257:E257"/>
    <mergeCell ref="D253:E253"/>
    <mergeCell ref="D254:E254"/>
    <mergeCell ref="D255:E255"/>
    <mergeCell ref="A47:I47"/>
    <mergeCell ref="C56:I56"/>
    <mergeCell ref="A259:C259"/>
    <mergeCell ref="D259:E259"/>
    <mergeCell ref="H238:H239"/>
    <mergeCell ref="A247:C247"/>
    <mergeCell ref="D247:E247"/>
    <mergeCell ref="A82:B82"/>
    <mergeCell ref="A83:B83"/>
    <mergeCell ref="D75:E75"/>
    <mergeCell ref="C186:I186"/>
    <mergeCell ref="C202:I202"/>
    <mergeCell ref="A56:B56"/>
    <mergeCell ref="I236:I237"/>
    <mergeCell ref="A103:B103"/>
    <mergeCell ref="A89:B89"/>
    <mergeCell ref="A90:B90"/>
    <mergeCell ref="A91:B91"/>
    <mergeCell ref="A92:B92"/>
  </mergeCells>
  <printOptions horizontalCentered="1"/>
  <pageMargins left="0.23622047244094491" right="0.23622047244094491" top="0.23622047244094491" bottom="0.23622047244094491" header="0.31496062992125984" footer="0.31496062992125984"/>
  <pageSetup scale="88" fitToHeight="0" orientation="portrait" r:id="rId1"/>
  <rowBreaks count="3" manualBreakCount="3">
    <brk id="105" max="8" man="1"/>
    <brk id="188" max="8" man="1"/>
    <brk id="23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030-584E-4FE1-885B-D3D28C9B2645}">
  <dimension ref="A1:C46"/>
  <sheetViews>
    <sheetView topLeftCell="A7" workbookViewId="0">
      <selection activeCell="C26" sqref="C26"/>
    </sheetView>
  </sheetViews>
  <sheetFormatPr baseColWidth="10" defaultRowHeight="15" x14ac:dyDescent="0.25"/>
  <cols>
    <col min="1" max="1" width="13.28515625" customWidth="1"/>
    <col min="2" max="2" width="16.7109375" customWidth="1"/>
    <col min="3" max="3" width="19.7109375" customWidth="1"/>
  </cols>
  <sheetData>
    <row r="1" spans="1:3" x14ac:dyDescent="0.25">
      <c r="A1" s="147" t="s">
        <v>266</v>
      </c>
      <c r="B1" s="147"/>
      <c r="C1" s="147"/>
    </row>
    <row r="3" spans="1:3" x14ac:dyDescent="0.25">
      <c r="A3" t="s">
        <v>261</v>
      </c>
      <c r="C3" s="152">
        <f>'Avalúo mejoras'!I115</f>
        <v>183.06</v>
      </c>
    </row>
    <row r="4" spans="1:3" x14ac:dyDescent="0.25">
      <c r="A4" s="78" t="s">
        <v>262</v>
      </c>
      <c r="B4" s="78"/>
      <c r="C4" s="153">
        <v>6000</v>
      </c>
    </row>
    <row r="5" spans="1:3" x14ac:dyDescent="0.25">
      <c r="A5" t="s">
        <v>253</v>
      </c>
      <c r="C5" s="77">
        <f>C3*C4</f>
        <v>1098360</v>
      </c>
    </row>
    <row r="7" spans="1:3" ht="15.75" x14ac:dyDescent="0.3">
      <c r="A7" t="s">
        <v>252</v>
      </c>
      <c r="B7" s="8"/>
      <c r="C7">
        <v>100.917</v>
      </c>
    </row>
    <row r="8" spans="1:3" ht="15.75" x14ac:dyDescent="0.3">
      <c r="A8" t="s">
        <v>248</v>
      </c>
      <c r="B8" s="8"/>
      <c r="C8">
        <v>136.08000000000001</v>
      </c>
    </row>
    <row r="9" spans="1:3" ht="15.75" x14ac:dyDescent="0.3">
      <c r="A9" s="78" t="s">
        <v>255</v>
      </c>
      <c r="B9" s="79"/>
      <c r="C9" s="78">
        <f>C8/C7</f>
        <v>1.3484348524034604</v>
      </c>
    </row>
    <row r="11" spans="1:3" ht="15.75" x14ac:dyDescent="0.3">
      <c r="A11" t="s">
        <v>256</v>
      </c>
      <c r="B11" s="8"/>
      <c r="C11" s="76">
        <f>C5*C9</f>
        <v>1481066.9044858648</v>
      </c>
    </row>
    <row r="12" spans="1:3" x14ac:dyDescent="0.25">
      <c r="A12" s="78" t="s">
        <v>263</v>
      </c>
      <c r="B12" s="78"/>
      <c r="C12" s="153">
        <v>4700000</v>
      </c>
    </row>
    <row r="13" spans="1:3" x14ac:dyDescent="0.25">
      <c r="A13" s="154" t="s">
        <v>264</v>
      </c>
      <c r="C13" s="77">
        <f>C12-C11</f>
        <v>3218933.0955141354</v>
      </c>
    </row>
    <row r="15" spans="1:3" x14ac:dyDescent="0.25">
      <c r="A15" s="155" t="s">
        <v>265</v>
      </c>
      <c r="B15" s="156">
        <v>0.3</v>
      </c>
      <c r="C15" s="157">
        <f>C13*B15</f>
        <v>965679.92865424056</v>
      </c>
    </row>
    <row r="19" spans="1:3" x14ac:dyDescent="0.25">
      <c r="A19" s="147" t="s">
        <v>267</v>
      </c>
      <c r="B19" s="147"/>
      <c r="C19" s="147"/>
    </row>
    <row r="21" spans="1:3" ht="15.75" x14ac:dyDescent="0.3">
      <c r="A21" t="s">
        <v>250</v>
      </c>
      <c r="B21" s="8"/>
      <c r="C21">
        <f>'Avalúo mejoras'!D232</f>
        <v>106.447</v>
      </c>
    </row>
    <row r="22" spans="1:3" ht="15.75" x14ac:dyDescent="0.3">
      <c r="A22" t="s">
        <v>248</v>
      </c>
      <c r="B22" s="8"/>
      <c r="C22">
        <v>136.08000000000001</v>
      </c>
    </row>
    <row r="23" spans="1:3" ht="15.75" x14ac:dyDescent="0.3">
      <c r="A23" s="78" t="s">
        <v>254</v>
      </c>
      <c r="B23" s="79"/>
      <c r="C23" s="78">
        <f>C21/C22</f>
        <v>0.78223838918283362</v>
      </c>
    </row>
    <row r="25" spans="1:3" ht="15.75" x14ac:dyDescent="0.3">
      <c r="A25" t="s">
        <v>243</v>
      </c>
      <c r="B25" s="8"/>
      <c r="C25" s="76">
        <f>'Avalúo mejoras'!D247+'Avalúo mejoras'!D248</f>
        <v>6212129.1419846034</v>
      </c>
    </row>
    <row r="26" spans="1:3" ht="15.75" x14ac:dyDescent="0.3">
      <c r="A26" t="s">
        <v>244</v>
      </c>
      <c r="B26" s="8"/>
      <c r="C26" s="77">
        <f>C25*0.8</f>
        <v>4969703.3135876833</v>
      </c>
    </row>
    <row r="28" spans="1:3" ht="15.75" x14ac:dyDescent="0.3">
      <c r="A28" t="s">
        <v>256</v>
      </c>
      <c r="B28" s="8"/>
      <c r="C28" s="76">
        <f>C11</f>
        <v>1481066.9044858648</v>
      </c>
    </row>
    <row r="29" spans="1:3" x14ac:dyDescent="0.25">
      <c r="A29" s="78"/>
      <c r="B29" s="78"/>
      <c r="C29" s="78"/>
    </row>
    <row r="30" spans="1:3" ht="15.75" x14ac:dyDescent="0.3">
      <c r="A30" t="s">
        <v>245</v>
      </c>
      <c r="B30" s="8"/>
      <c r="C30" s="77">
        <f>C26+C28</f>
        <v>6450770.2180735478</v>
      </c>
    </row>
    <row r="32" spans="1:3" ht="15.75" x14ac:dyDescent="0.3">
      <c r="A32" t="s">
        <v>246</v>
      </c>
      <c r="B32" s="8"/>
      <c r="C32" s="76">
        <v>4700000</v>
      </c>
    </row>
    <row r="33" spans="1:3" ht="15.75" x14ac:dyDescent="0.3">
      <c r="B33" s="8"/>
      <c r="C33" s="78"/>
    </row>
    <row r="34" spans="1:3" ht="15.75" x14ac:dyDescent="0.3">
      <c r="A34" t="s">
        <v>247</v>
      </c>
      <c r="B34" s="8"/>
      <c r="C34" s="77">
        <f>C32-C30</f>
        <v>-1750770.2180735478</v>
      </c>
    </row>
    <row r="35" spans="1:3" ht="15.75" x14ac:dyDescent="0.3">
      <c r="A35" s="155" t="s">
        <v>265</v>
      </c>
      <c r="B35" s="158"/>
      <c r="C35" s="157">
        <v>0</v>
      </c>
    </row>
    <row r="46" spans="1:3" ht="15.75" x14ac:dyDescent="0.3">
      <c r="B46" s="8"/>
    </row>
  </sheetData>
  <mergeCells count="2">
    <mergeCell ref="A1:C1"/>
    <mergeCell ref="A19:C19"/>
  </mergeCells>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Avalúo mejoras</vt:lpstr>
      <vt:lpstr>cálculo ISR</vt:lpstr>
      <vt:lpstr>'Avalúo mejoras'!Área_de_impresión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TERRENO BALDIO arquitectura</dc:creator>
  <cp:lastModifiedBy>TERRENO BALDIO arquitectura</cp:lastModifiedBy>
  <cp:lastPrinted>2024-10-17T06:28:12Z</cp:lastPrinted>
  <dcterms:created xsi:type="dcterms:W3CDTF">2024-10-15T05:07:02Z</dcterms:created>
  <dcterms:modified xsi:type="dcterms:W3CDTF">2024-10-22T19:55:31Z</dcterms:modified>
</cp:coreProperties>
</file>