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valuos\Cursos\UAA Costos\"/>
    </mc:Choice>
  </mc:AlternateContent>
  <xr:revisionPtr revIDLastSave="0" documentId="13_ncr:1_{2D3893F8-49B2-425F-82AB-C29C8CC6524A}" xr6:coauthVersionLast="47" xr6:coauthVersionMax="47" xr10:uidLastSave="{00000000-0000-0000-0000-000000000000}"/>
  <bookViews>
    <workbookView xWindow="-108" yWindow="-108" windowWidth="23256" windowHeight="12576" xr2:uid="{DA0EA0D5-B0FA-4F90-80F5-0BC331F902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K58" i="1"/>
  <c r="K63" i="1"/>
  <c r="K54" i="1"/>
  <c r="K49" i="1"/>
  <c r="K77" i="1"/>
  <c r="K56" i="1"/>
  <c r="K59" i="1"/>
  <c r="K67" i="1"/>
  <c r="K50" i="1"/>
  <c r="K68" i="1"/>
  <c r="K62" i="1"/>
  <c r="K71" i="1"/>
  <c r="K51" i="1"/>
  <c r="K57" i="1"/>
  <c r="K74" i="1"/>
  <c r="K72" i="1"/>
  <c r="K76" i="1"/>
  <c r="K48" i="1"/>
  <c r="K52" i="1"/>
  <c r="K53" i="1"/>
  <c r="K66" i="1"/>
  <c r="K69" i="1"/>
  <c r="K60" i="1"/>
  <c r="K73" i="1"/>
  <c r="K55" i="1"/>
  <c r="K78" i="1"/>
  <c r="K75" i="1"/>
  <c r="K70" i="1"/>
  <c r="K61" i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<sst xmlns="http://schemas.openxmlformats.org/spreadsheetml/2006/main" count="120" uniqueCount="100">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</sst>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166" fontId="8" fillId="0" borderId="2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166" fontId="8" fillId="0" borderId="24" xfId="0" applyNumberFormat="1" applyFont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horizontal="center" vertical="top"/>
      <protection locked="0"/>
    </xf>
    <xf numFmtId="0" fontId="7" fillId="3" borderId="26" xfId="0" applyFont="1" applyFill="1" applyBorder="1" applyAlignment="1" applyProtection="1">
      <alignment vertical="top" wrapText="1"/>
      <protection locked="0"/>
    </xf>
    <xf numFmtId="166" fontId="8" fillId="3" borderId="26" xfId="0" applyNumberFormat="1" applyFont="1" applyFill="1" applyBorder="1" applyAlignment="1" applyProtection="1">
      <alignment horizontal="center" vertical="top"/>
      <protection locked="0"/>
    </xf>
    <xf numFmtId="4" fontId="7" fillId="0" borderId="26" xfId="0" applyNumberFormat="1" applyFont="1" applyBorder="1" applyAlignment="1">
      <alignment horizontal="center" vertical="top"/>
    </xf>
    <xf numFmtId="2" fontId="7" fillId="4" borderId="26" xfId="0" applyNumberFormat="1" applyFont="1" applyFill="1" applyBorder="1" applyAlignment="1" applyProtection="1">
      <alignment horizontal="center" vertical="top"/>
      <protection locked="0"/>
    </xf>
    <xf numFmtId="167" fontId="7" fillId="0" borderId="26" xfId="0" applyNumberFormat="1" applyFont="1" applyBorder="1" applyAlignment="1">
      <alignment horizontal="center" vertical="top"/>
    </xf>
    <xf numFmtId="168" fontId="7" fillId="0" borderId="26" xfId="0" applyNumberFormat="1" applyFont="1" applyBorder="1" applyAlignment="1">
      <alignment horizontal="center" vertical="top"/>
    </xf>
    <xf numFmtId="166" fontId="8" fillId="0" borderId="26" xfId="0" applyNumberFormat="1" applyFont="1" applyBorder="1" applyAlignment="1" applyProtection="1">
      <alignment horizontal="center" vertical="top"/>
      <protection locked="0"/>
    </xf>
    <xf numFmtId="166" fontId="8" fillId="0" borderId="27" xfId="0" applyNumberFormat="1" applyFont="1" applyBorder="1" applyAlignment="1" applyProtection="1">
      <alignment horizontal="center" vertical="top"/>
      <protection locked="0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78"/>
  <sheetViews>
    <sheetView tabSelected="1" workbookViewId="0">
      <selection activeCell="C3" sqref="C3"/>
    </sheetView>
  </sheetViews>
  <sheetFormatPr baseColWidth="10" defaultRowHeight="13.8" x14ac:dyDescent="0.3"/>
  <cols>
    <col min="1" max="1" width="11.5546875" style="2"/>
    <col min="2" max="2" width="43.21875" style="2" customWidth="1"/>
    <col min="3" max="3" width="11.5546875" style="3"/>
    <col min="4" max="16384" width="11.5546875" style="2"/>
  </cols>
  <sheetData>
    <row r="1" spans="1:7" x14ac:dyDescent="0.3">
      <c r="A1" s="8" t="s">
        <v>0</v>
      </c>
    </row>
    <row r="2" spans="1:7" x14ac:dyDescent="0.3">
      <c r="B2" s="8" t="s">
        <v>1</v>
      </c>
    </row>
    <row r="3" spans="1:7" x14ac:dyDescent="0.3">
      <c r="B3" s="4" t="s">
        <v>16</v>
      </c>
      <c r="C3" s="81">
        <v>0</v>
      </c>
      <c r="D3" s="2" t="s">
        <v>2</v>
      </c>
    </row>
    <row r="4" spans="1:7" x14ac:dyDescent="0.3">
      <c r="B4" s="4" t="s">
        <v>9</v>
      </c>
      <c r="C4" s="81">
        <v>0</v>
      </c>
      <c r="D4" s="2" t="s">
        <v>2</v>
      </c>
    </row>
    <row r="5" spans="1:7" x14ac:dyDescent="0.3">
      <c r="B5" s="4" t="s">
        <v>10</v>
      </c>
      <c r="C5" s="81">
        <v>0</v>
      </c>
      <c r="D5" s="2" t="s">
        <v>2</v>
      </c>
    </row>
    <row r="6" spans="1:7" x14ac:dyDescent="0.3">
      <c r="B6" s="9" t="s">
        <v>19</v>
      </c>
      <c r="C6" s="82">
        <v>0</v>
      </c>
      <c r="D6" s="9" t="s">
        <v>2</v>
      </c>
    </row>
    <row r="8" spans="1:7" x14ac:dyDescent="0.3">
      <c r="B8" s="2" t="s">
        <v>15</v>
      </c>
    </row>
    <row r="9" spans="1:7" x14ac:dyDescent="0.3">
      <c r="B9" s="4" t="s">
        <v>94</v>
      </c>
      <c r="C9" s="81">
        <v>0</v>
      </c>
      <c r="D9" s="2" t="s">
        <v>2</v>
      </c>
    </row>
    <row r="10" spans="1:7" x14ac:dyDescent="0.3">
      <c r="B10" s="4" t="s">
        <v>95</v>
      </c>
      <c r="C10" s="81">
        <v>0</v>
      </c>
      <c r="D10" s="2" t="s">
        <v>2</v>
      </c>
    </row>
    <row r="11" spans="1:7" x14ac:dyDescent="0.3">
      <c r="B11" s="4" t="s">
        <v>96</v>
      </c>
      <c r="C11" s="81">
        <v>0</v>
      </c>
      <c r="D11" s="2" t="s">
        <v>2</v>
      </c>
    </row>
    <row r="12" spans="1:7" x14ac:dyDescent="0.3">
      <c r="B12" s="1" t="s">
        <v>11</v>
      </c>
      <c r="C12" s="81">
        <v>0</v>
      </c>
      <c r="D12" s="2" t="s">
        <v>2</v>
      </c>
    </row>
    <row r="13" spans="1:7" x14ac:dyDescent="0.3">
      <c r="B13" s="1" t="s">
        <v>12</v>
      </c>
      <c r="C13" s="81">
        <v>0</v>
      </c>
      <c r="D13" s="2" t="s">
        <v>2</v>
      </c>
      <c r="F13" s="2" t="s">
        <v>3</v>
      </c>
    </row>
    <row r="14" spans="1:7" x14ac:dyDescent="0.3">
      <c r="B14" s="5" t="s">
        <v>97</v>
      </c>
      <c r="C14" s="81">
        <v>0</v>
      </c>
      <c r="D14" s="2" t="s">
        <v>2</v>
      </c>
      <c r="F14" s="2">
        <v>1</v>
      </c>
      <c r="G14" s="2" t="s">
        <v>8</v>
      </c>
    </row>
    <row r="15" spans="1:7" x14ac:dyDescent="0.3">
      <c r="B15" s="1" t="s">
        <v>13</v>
      </c>
      <c r="C15" s="81">
        <v>0</v>
      </c>
      <c r="D15" s="2" t="s">
        <v>2</v>
      </c>
      <c r="F15" s="2">
        <v>2</v>
      </c>
      <c r="G15" s="6" t="s">
        <v>4</v>
      </c>
    </row>
    <row r="16" spans="1:7" x14ac:dyDescent="0.3">
      <c r="B16" s="1" t="s">
        <v>14</v>
      </c>
      <c r="C16" s="81">
        <v>0</v>
      </c>
      <c r="D16" s="2" t="s">
        <v>2</v>
      </c>
      <c r="F16" s="2">
        <v>3</v>
      </c>
      <c r="G16" s="7" t="s">
        <v>5</v>
      </c>
    </row>
    <row r="17" spans="1:12" x14ac:dyDescent="0.3">
      <c r="B17" s="9" t="s">
        <v>17</v>
      </c>
      <c r="C17" s="82">
        <v>0</v>
      </c>
      <c r="D17" s="9" t="s">
        <v>2</v>
      </c>
      <c r="F17" s="2">
        <v>4</v>
      </c>
      <c r="G17" s="7" t="s">
        <v>6</v>
      </c>
    </row>
    <row r="18" spans="1:12" x14ac:dyDescent="0.3">
      <c r="F18" s="2">
        <v>5</v>
      </c>
      <c r="G18" s="2" t="s">
        <v>99</v>
      </c>
    </row>
    <row r="19" spans="1:12" x14ac:dyDescent="0.3">
      <c r="B19" s="2" t="s">
        <v>18</v>
      </c>
      <c r="C19" s="81">
        <v>0</v>
      </c>
      <c r="D19" s="2" t="s">
        <v>2</v>
      </c>
      <c r="F19" s="2">
        <v>6</v>
      </c>
      <c r="G19" s="7" t="s">
        <v>7</v>
      </c>
    </row>
    <row r="21" spans="1:12" x14ac:dyDescent="0.3">
      <c r="B21" s="9" t="s">
        <v>20</v>
      </c>
      <c r="C21" s="85">
        <v>0</v>
      </c>
      <c r="D21" s="2" t="s">
        <v>98</v>
      </c>
    </row>
    <row r="23" spans="1:12" ht="14.4" thickBot="1" x14ac:dyDescent="0.35"/>
    <row r="24" spans="1:12" ht="13.8" customHeight="1" thickBot="1" x14ac:dyDescent="0.35">
      <c r="F24" s="87" t="s">
        <v>64</v>
      </c>
      <c r="G24" s="88"/>
      <c r="H24" s="88"/>
      <c r="I24" s="88"/>
      <c r="J24" s="88"/>
      <c r="K24" s="88"/>
      <c r="L24" s="89"/>
    </row>
    <row r="25" spans="1:12" ht="21" thickBot="1" x14ac:dyDescent="0.35">
      <c r="A25" s="90" t="s">
        <v>65</v>
      </c>
      <c r="B25" s="91"/>
      <c r="C25" s="92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x14ac:dyDescent="0.3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 x14ac:dyDescent="0.3">
      <c r="A27" s="30" t="s">
        <v>71</v>
      </c>
      <c r="B27" s="19"/>
      <c r="C27" s="83">
        <v>0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 x14ac:dyDescent="0.3">
      <c r="A28" s="30" t="s">
        <v>74</v>
      </c>
      <c r="B28" s="19"/>
      <c r="C28" s="84">
        <v>0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x14ac:dyDescent="0.3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x14ac:dyDescent="0.3">
      <c r="A30" s="24"/>
      <c r="B30" s="34" t="s">
        <v>82</v>
      </c>
      <c r="C30" s="35" t="e">
        <f>ROUND(C27/C28,6)</f>
        <v>#DIV/0!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x14ac:dyDescent="0.3">
      <c r="A31" s="24"/>
      <c r="B31" s="34" t="s">
        <v>83</v>
      </c>
      <c r="C31" s="35" t="e">
        <f>ROUND(C30*3,6)</f>
        <v>#DIV/0!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4.4" thickBot="1" x14ac:dyDescent="0.35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x14ac:dyDescent="0.3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 x14ac:dyDescent="0.3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8" customHeight="1" x14ac:dyDescent="0.3">
      <c r="A35" s="43"/>
      <c r="B35" s="36"/>
      <c r="C35" s="36"/>
      <c r="D35" s="44"/>
      <c r="E35" s="19"/>
      <c r="F35" s="55"/>
      <c r="G35" s="45" t="e">
        <f>+C28/C28</f>
        <v>#DIV/0!</v>
      </c>
      <c r="H35" s="45" t="e">
        <f>+C28/C28</f>
        <v>#DIV/0!</v>
      </c>
      <c r="I35" s="46">
        <v>3.15E-2</v>
      </c>
      <c r="J35" s="33"/>
      <c r="K35"/>
      <c r="L35" s="56"/>
    </row>
    <row r="36" spans="1:14" ht="13.8" customHeight="1" x14ac:dyDescent="0.3">
      <c r="A36" s="43"/>
      <c r="B36" s="36"/>
      <c r="C36" s="36"/>
      <c r="D36" s="19"/>
      <c r="E36" s="19"/>
      <c r="F36" s="55"/>
      <c r="G36" s="45" t="e">
        <f>+C28*1.01/C28</f>
        <v>#DIV/0!</v>
      </c>
      <c r="H36" s="45" t="e">
        <f>+$C$27*1.5/$C$28</f>
        <v>#DIV/0!</v>
      </c>
      <c r="I36" s="46">
        <v>3.4130000000000001E-2</v>
      </c>
      <c r="J36" s="33"/>
      <c r="K36"/>
      <c r="L36" s="56"/>
    </row>
    <row r="37" spans="1:14" ht="13.8" customHeight="1" x14ac:dyDescent="0.3">
      <c r="A37" s="43"/>
      <c r="B37" s="36"/>
      <c r="C37" s="36"/>
      <c r="D37" s="19"/>
      <c r="E37" s="19"/>
      <c r="F37" s="55"/>
      <c r="G37" s="45" t="e">
        <f>+$C$27*1.51/$C$28</f>
        <v>#DIV/0!</v>
      </c>
      <c r="H37" s="45" t="e">
        <f>+$C$27*2/$C$28</f>
        <v>#DIV/0!</v>
      </c>
      <c r="I37" s="46">
        <v>0.04</v>
      </c>
      <c r="J37" s="33"/>
      <c r="K37"/>
      <c r="L37" s="56"/>
    </row>
    <row r="38" spans="1:14" ht="13.8" customHeight="1" x14ac:dyDescent="0.3">
      <c r="A38" s="43"/>
      <c r="B38" s="36"/>
      <c r="C38" s="36"/>
      <c r="D38" s="19"/>
      <c r="E38" s="19"/>
      <c r="F38" s="55"/>
      <c r="G38" s="45" t="e">
        <f>+$C$27*2.01/$C$28</f>
        <v>#DIV/0!</v>
      </c>
      <c r="H38" s="45" t="e">
        <f>+$C$27*2.5/$C$28</f>
        <v>#DIV/0!</v>
      </c>
      <c r="I38" s="46">
        <v>4.3529999999999999E-2</v>
      </c>
      <c r="J38" s="33"/>
      <c r="K38"/>
      <c r="L38" s="56"/>
    </row>
    <row r="39" spans="1:14" ht="13.8" customHeight="1" x14ac:dyDescent="0.3">
      <c r="A39" s="43"/>
      <c r="B39" s="36"/>
      <c r="C39" s="36"/>
      <c r="D39" s="19"/>
      <c r="E39" s="19"/>
      <c r="F39" s="55"/>
      <c r="G39" s="45" t="e">
        <f>+$C$27*2.51/$C$28</f>
        <v>#DIV/0!</v>
      </c>
      <c r="H39" s="45" t="e">
        <f>+$C$27*3/$C$28</f>
        <v>#DIV/0!</v>
      </c>
      <c r="I39" s="46">
        <v>4.5879999999999997E-2</v>
      </c>
      <c r="J39" s="33"/>
      <c r="K39"/>
      <c r="L39" s="56"/>
    </row>
    <row r="40" spans="1:14" ht="13.8" customHeight="1" x14ac:dyDescent="0.3">
      <c r="A40" s="43"/>
      <c r="B40" s="36"/>
      <c r="C40" s="36"/>
      <c r="D40" s="19"/>
      <c r="E40" s="19"/>
      <c r="F40" s="55"/>
      <c r="G40" s="45" t="e">
        <f>+$C$27*3.01/$C$28</f>
        <v>#DIV/0!</v>
      </c>
      <c r="H40" s="45" t="e">
        <f>+$C$27*3.5/$C$28</f>
        <v>#DIV/0!</v>
      </c>
      <c r="I40" s="46">
        <v>4.7559999999999998E-2</v>
      </c>
      <c r="J40" s="33"/>
      <c r="K40"/>
      <c r="L40" s="56"/>
    </row>
    <row r="41" spans="1:14" ht="13.8" customHeight="1" x14ac:dyDescent="0.3">
      <c r="A41" s="43"/>
      <c r="B41" s="36"/>
      <c r="C41" s="36"/>
      <c r="D41" s="19"/>
      <c r="E41" s="19"/>
      <c r="F41" s="55"/>
      <c r="G41" s="45" t="e">
        <f>+$C$27*3.51/$C$28</f>
        <v>#DIV/0!</v>
      </c>
      <c r="H41" s="45" t="e">
        <f>+$C$27*4/$C$28</f>
        <v>#DIV/0!</v>
      </c>
      <c r="I41" s="46">
        <v>4.8820000000000002E-2</v>
      </c>
      <c r="J41" s="33"/>
      <c r="K41"/>
      <c r="L41" s="56"/>
    </row>
    <row r="42" spans="1:14" ht="13.8" customHeight="1" x14ac:dyDescent="0.3">
      <c r="A42" s="43"/>
      <c r="B42" s="36"/>
      <c r="C42" s="36"/>
      <c r="D42" s="19"/>
      <c r="E42" s="19"/>
      <c r="F42" s="55"/>
      <c r="G42" s="45" t="e">
        <f>+$C$27*4.01/$C$28</f>
        <v>#DIV/0!</v>
      </c>
      <c r="H42" s="45" t="e">
        <f>+$C$27*20/$C$28</f>
        <v>#DIV/0!</v>
      </c>
      <c r="I42" s="46">
        <v>5.3310000000000003E-2</v>
      </c>
      <c r="J42" s="33"/>
      <c r="K42"/>
      <c r="L42" s="56"/>
    </row>
    <row r="43" spans="1:14" x14ac:dyDescent="0.3">
      <c r="A43" s="48"/>
      <c r="B43" s="36"/>
      <c r="C43" s="36"/>
      <c r="D43" s="37"/>
      <c r="E43" s="19"/>
      <c r="F43" s="32" t="s">
        <v>89</v>
      </c>
      <c r="G43" s="27"/>
      <c r="H43" s="27"/>
      <c r="I43" s="86">
        <v>0</v>
      </c>
      <c r="J43" s="49"/>
      <c r="K43" s="28" t="s">
        <v>78</v>
      </c>
      <c r="L43" s="29">
        <v>2</v>
      </c>
    </row>
    <row r="44" spans="1:14" ht="14.4" thickBot="1" x14ac:dyDescent="0.35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4.4" thickBot="1" x14ac:dyDescent="0.35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1.2" thickBot="1" x14ac:dyDescent="0.35">
      <c r="A46" s="64" t="s">
        <v>21</v>
      </c>
      <c r="B46" s="65" t="s">
        <v>22</v>
      </c>
      <c r="C46" s="65" t="s">
        <v>23</v>
      </c>
      <c r="D46" s="65" t="s">
        <v>56</v>
      </c>
      <c r="E46" s="65" t="s">
        <v>57</v>
      </c>
      <c r="F46" s="65" t="s">
        <v>58</v>
      </c>
      <c r="G46" s="65" t="s">
        <v>59</v>
      </c>
      <c r="H46" s="65" t="s">
        <v>60</v>
      </c>
      <c r="I46" s="65" t="s">
        <v>61</v>
      </c>
      <c r="J46" s="65" t="s">
        <v>62</v>
      </c>
      <c r="K46" s="66" t="s">
        <v>63</v>
      </c>
      <c r="L46" s="66" t="s">
        <v>93</v>
      </c>
      <c r="M46" s="66" t="s">
        <v>91</v>
      </c>
      <c r="N46" s="67" t="s">
        <v>92</v>
      </c>
    </row>
    <row r="47" spans="1:14" x14ac:dyDescent="0.3">
      <c r="A47" s="68">
        <v>1</v>
      </c>
      <c r="B47" s="10" t="s">
        <v>24</v>
      </c>
      <c r="C47" s="11"/>
      <c r="D47" s="14" t="e">
        <f t="shared" ref="D47:D78" si="0">(IF(B47="","",ROUND(C47/$C$28,6)))</f>
        <v>#DIV/0!</v>
      </c>
      <c r="E47" s="15">
        <v>1.72</v>
      </c>
      <c r="F47" s="16" t="e">
        <f t="shared" ref="F47:F78" si="1">IF(B47="","",ROUND(D47*E47,6))</f>
        <v>#DIV/0!</v>
      </c>
      <c r="G47" s="17" t="e">
        <f t="shared" ref="G47:G78" si="2">+VLOOKUP(F47,$G$35:$I$42,3)</f>
        <v>#DIV/0!</v>
      </c>
      <c r="H47" s="16" t="e">
        <f t="shared" ref="H47:H78" si="3">IF(B47="","",ROUND(SUM($I$29:$I$33)+SUM($I$43:$I$44)+G47,6))</f>
        <v>#DIV/0!</v>
      </c>
      <c r="I47" s="16" t="e">
        <f t="shared" ref="I47:I78" si="4">IF(B47="","",ROUND($I$27*C$30/F47,6))</f>
        <v>#DIV/0!</v>
      </c>
      <c r="J47" s="16" t="e">
        <f t="shared" ref="J47:J78" si="5">IF(B47="","",ROUND(IF(F47&gt;$C$31,($I$28-($I$28*$C$31/F47)),0),6))</f>
        <v>#DIV/0!</v>
      </c>
      <c r="K47" s="16" t="e">
        <f t="shared" ref="K47:K78" si="6">IF(B47="","",ROUND(+H47+I47+J47,6))</f>
        <v>#DIV/0!</v>
      </c>
      <c r="L47" s="62"/>
      <c r="M47" s="16"/>
      <c r="N47" s="69"/>
    </row>
    <row r="48" spans="1:14" x14ac:dyDescent="0.3">
      <c r="A48" s="70">
        <v>2</v>
      </c>
      <c r="B48" s="12" t="s">
        <v>27</v>
      </c>
      <c r="C48" s="13"/>
      <c r="D48" s="18" t="e">
        <f t="shared" ref="D48:D62" si="7">(IF(B48="","",ROUND(C48/$C$28,6)))</f>
        <v>#DIV/0!</v>
      </c>
      <c r="E48" s="15">
        <v>1.5</v>
      </c>
      <c r="F48" s="16" t="e">
        <f t="shared" ref="F48:F62" si="8">IF(B48="","",ROUND(D48*E48,6))</f>
        <v>#DIV/0!</v>
      </c>
      <c r="G48" s="17" t="e">
        <f t="shared" ref="G48:G62" si="9">+VLOOKUP(F48,$G$35:$I$42,3)</f>
        <v>#DIV/0!</v>
      </c>
      <c r="H48" s="16" t="e">
        <f t="shared" si="3"/>
        <v>#DIV/0!</v>
      </c>
      <c r="I48" s="16" t="e">
        <f t="shared" ref="I48:I62" si="10">IF(B48="","",ROUND($I$27*C$30/F48,6))</f>
        <v>#DIV/0!</v>
      </c>
      <c r="J48" s="16" t="e">
        <f t="shared" ref="J48:J62" si="11">IF(B48="","",ROUND(IF(F48&gt;$C$31,($I$28-($I$28*$C$31/F48)),0),6))</f>
        <v>#DIV/0!</v>
      </c>
      <c r="K48" s="16" t="e">
        <f t="shared" ref="K48:K62" si="12">IF(B48="","",ROUND(+H48+I48+J48,6))</f>
        <v>#DIV/0!</v>
      </c>
      <c r="L48" s="63"/>
      <c r="M48" s="16"/>
      <c r="N48" s="71"/>
    </row>
    <row r="49" spans="1:14" x14ac:dyDescent="0.3">
      <c r="A49" s="70">
        <v>3</v>
      </c>
      <c r="B49" s="12" t="s">
        <v>28</v>
      </c>
      <c r="C49" s="13"/>
      <c r="D49" s="18" t="e">
        <f t="shared" si="7"/>
        <v>#DIV/0!</v>
      </c>
      <c r="E49" s="15">
        <v>1.86</v>
      </c>
      <c r="F49" s="16" t="e">
        <f t="shared" si="8"/>
        <v>#DIV/0!</v>
      </c>
      <c r="G49" s="17" t="e">
        <f t="shared" si="9"/>
        <v>#DIV/0!</v>
      </c>
      <c r="H49" s="16" t="e">
        <f t="shared" si="3"/>
        <v>#DIV/0!</v>
      </c>
      <c r="I49" s="16" t="e">
        <f t="shared" si="10"/>
        <v>#DIV/0!</v>
      </c>
      <c r="J49" s="16" t="e">
        <f t="shared" si="11"/>
        <v>#DIV/0!</v>
      </c>
      <c r="K49" s="16" t="e">
        <f t="shared" si="12"/>
        <v>#DIV/0!</v>
      </c>
      <c r="L49" s="63"/>
      <c r="M49" s="16"/>
      <c r="N49" s="71"/>
    </row>
    <row r="50" spans="1:14" x14ac:dyDescent="0.3">
      <c r="A50" s="70">
        <v>4</v>
      </c>
      <c r="B50" s="12" t="s">
        <v>30</v>
      </c>
      <c r="C50" s="13"/>
      <c r="D50" s="18" t="e">
        <f t="shared" si="7"/>
        <v>#DIV/0!</v>
      </c>
      <c r="E50" s="15">
        <v>1.86</v>
      </c>
      <c r="F50" s="16" t="e">
        <f t="shared" si="8"/>
        <v>#DIV/0!</v>
      </c>
      <c r="G50" s="17" t="e">
        <f t="shared" si="9"/>
        <v>#DIV/0!</v>
      </c>
      <c r="H50" s="16" t="e">
        <f t="shared" si="3"/>
        <v>#DIV/0!</v>
      </c>
      <c r="I50" s="16" t="e">
        <f t="shared" si="10"/>
        <v>#DIV/0!</v>
      </c>
      <c r="J50" s="16" t="e">
        <f t="shared" si="11"/>
        <v>#DIV/0!</v>
      </c>
      <c r="K50" s="16" t="e">
        <f t="shared" si="12"/>
        <v>#DIV/0!</v>
      </c>
      <c r="L50" s="63"/>
      <c r="M50" s="16"/>
      <c r="N50" s="71"/>
    </row>
    <row r="51" spans="1:14" x14ac:dyDescent="0.3">
      <c r="A51" s="70">
        <v>5</v>
      </c>
      <c r="B51" s="12" t="s">
        <v>32</v>
      </c>
      <c r="C51" s="13"/>
      <c r="D51" s="18" t="e">
        <f t="shared" si="7"/>
        <v>#DIV/0!</v>
      </c>
      <c r="E51" s="15">
        <v>1.57</v>
      </c>
      <c r="F51" s="16" t="e">
        <f t="shared" si="8"/>
        <v>#DIV/0!</v>
      </c>
      <c r="G51" s="17" t="e">
        <f t="shared" si="9"/>
        <v>#DIV/0!</v>
      </c>
      <c r="H51" s="16" t="e">
        <f t="shared" si="3"/>
        <v>#DIV/0!</v>
      </c>
      <c r="I51" s="16" t="e">
        <f t="shared" si="10"/>
        <v>#DIV/0!</v>
      </c>
      <c r="J51" s="16" t="e">
        <f t="shared" si="11"/>
        <v>#DIV/0!</v>
      </c>
      <c r="K51" s="16" t="e">
        <f t="shared" si="12"/>
        <v>#DIV/0!</v>
      </c>
      <c r="L51" s="63"/>
      <c r="M51" s="16"/>
      <c r="N51" s="71"/>
    </row>
    <row r="52" spans="1:14" x14ac:dyDescent="0.3">
      <c r="A52" s="70">
        <v>6</v>
      </c>
      <c r="B52" s="12" t="s">
        <v>36</v>
      </c>
      <c r="C52" s="13"/>
      <c r="D52" s="18" t="e">
        <f t="shared" si="7"/>
        <v>#DIV/0!</v>
      </c>
      <c r="E52" s="15">
        <v>1.86</v>
      </c>
      <c r="F52" s="16" t="e">
        <f t="shared" si="8"/>
        <v>#DIV/0!</v>
      </c>
      <c r="G52" s="17" t="e">
        <f t="shared" si="9"/>
        <v>#DIV/0!</v>
      </c>
      <c r="H52" s="16" t="e">
        <f t="shared" si="3"/>
        <v>#DIV/0!</v>
      </c>
      <c r="I52" s="16" t="e">
        <f t="shared" si="10"/>
        <v>#DIV/0!</v>
      </c>
      <c r="J52" s="16" t="e">
        <f t="shared" si="11"/>
        <v>#DIV/0!</v>
      </c>
      <c r="K52" s="16" t="e">
        <f t="shared" si="12"/>
        <v>#DIV/0!</v>
      </c>
      <c r="L52" s="63"/>
      <c r="M52" s="16"/>
      <c r="N52" s="71"/>
    </row>
    <row r="53" spans="1:14" x14ac:dyDescent="0.3">
      <c r="A53" s="70">
        <v>7</v>
      </c>
      <c r="B53" s="12" t="s">
        <v>37</v>
      </c>
      <c r="C53" s="13"/>
      <c r="D53" s="18" t="e">
        <f t="shared" si="7"/>
        <v>#DIV/0!</v>
      </c>
      <c r="E53" s="15">
        <v>1.43</v>
      </c>
      <c r="F53" s="16" t="e">
        <f t="shared" si="8"/>
        <v>#DIV/0!</v>
      </c>
      <c r="G53" s="17" t="e">
        <f t="shared" si="9"/>
        <v>#DIV/0!</v>
      </c>
      <c r="H53" s="16" t="e">
        <f t="shared" si="3"/>
        <v>#DIV/0!</v>
      </c>
      <c r="I53" s="16" t="e">
        <f t="shared" si="10"/>
        <v>#DIV/0!</v>
      </c>
      <c r="J53" s="16" t="e">
        <f t="shared" si="11"/>
        <v>#DIV/0!</v>
      </c>
      <c r="K53" s="16" t="e">
        <f t="shared" si="12"/>
        <v>#DIV/0!</v>
      </c>
      <c r="L53" s="63"/>
      <c r="M53" s="16"/>
      <c r="N53" s="71"/>
    </row>
    <row r="54" spans="1:14" x14ac:dyDescent="0.3">
      <c r="A54" s="70">
        <v>8</v>
      </c>
      <c r="B54" s="12" t="s">
        <v>38</v>
      </c>
      <c r="C54" s="13"/>
      <c r="D54" s="18" t="e">
        <f t="shared" si="7"/>
        <v>#DIV/0!</v>
      </c>
      <c r="E54" s="15">
        <v>1.86</v>
      </c>
      <c r="F54" s="16" t="e">
        <f t="shared" si="8"/>
        <v>#DIV/0!</v>
      </c>
      <c r="G54" s="17" t="e">
        <f t="shared" si="9"/>
        <v>#DIV/0!</v>
      </c>
      <c r="H54" s="16" t="e">
        <f t="shared" si="3"/>
        <v>#DIV/0!</v>
      </c>
      <c r="I54" s="16" t="e">
        <f t="shared" si="10"/>
        <v>#DIV/0!</v>
      </c>
      <c r="J54" s="16" t="e">
        <f t="shared" si="11"/>
        <v>#DIV/0!</v>
      </c>
      <c r="K54" s="16" t="e">
        <f t="shared" si="12"/>
        <v>#DIV/0!</v>
      </c>
      <c r="L54" s="63"/>
      <c r="M54" s="16"/>
      <c r="N54" s="71"/>
    </row>
    <row r="55" spans="1:14" x14ac:dyDescent="0.3">
      <c r="A55" s="70">
        <v>9</v>
      </c>
      <c r="B55" s="12" t="s">
        <v>39</v>
      </c>
      <c r="C55" s="13"/>
      <c r="D55" s="18" t="e">
        <f t="shared" si="7"/>
        <v>#DIV/0!</v>
      </c>
      <c r="E55" s="15">
        <v>2</v>
      </c>
      <c r="F55" s="16" t="e">
        <f t="shared" si="8"/>
        <v>#DIV/0!</v>
      </c>
      <c r="G55" s="17" t="e">
        <f t="shared" si="9"/>
        <v>#DIV/0!</v>
      </c>
      <c r="H55" s="16" t="e">
        <f t="shared" si="3"/>
        <v>#DIV/0!</v>
      </c>
      <c r="I55" s="16" t="e">
        <f t="shared" si="10"/>
        <v>#DIV/0!</v>
      </c>
      <c r="J55" s="16" t="e">
        <f t="shared" si="11"/>
        <v>#DIV/0!</v>
      </c>
      <c r="K55" s="16" t="e">
        <f t="shared" si="12"/>
        <v>#DIV/0!</v>
      </c>
      <c r="L55" s="63"/>
      <c r="M55" s="16"/>
      <c r="N55" s="71"/>
    </row>
    <row r="56" spans="1:14" x14ac:dyDescent="0.3">
      <c r="A56" s="70">
        <v>10</v>
      </c>
      <c r="B56" s="12" t="s">
        <v>41</v>
      </c>
      <c r="C56" s="13"/>
      <c r="D56" s="18" t="e">
        <f>(IF(B56="","",ROUND(C56/$C$28,6)))</f>
        <v>#DIV/0!</v>
      </c>
      <c r="E56" s="15">
        <v>2</v>
      </c>
      <c r="F56" s="16" t="e">
        <f>IF(B56="","",ROUND(D56*E56,6))</f>
        <v>#DIV/0!</v>
      </c>
      <c r="G56" s="17" t="e">
        <f>+VLOOKUP(F56,$G$35:$I$42,3)</f>
        <v>#DIV/0!</v>
      </c>
      <c r="H56" s="16" t="e">
        <f>IF(B56="","",ROUND(SUM($I$29:$I$33)+SUM($I$43:$I$44)+G56,6))</f>
        <v>#DIV/0!</v>
      </c>
      <c r="I56" s="16" t="e">
        <f>IF(B56="","",ROUND($I$27*C$30/F56,6))</f>
        <v>#DIV/0!</v>
      </c>
      <c r="J56" s="16" t="e">
        <f>IF(B56="","",ROUND(IF(F56&gt;$C$31,($I$28-($I$28*$C$31/F56)),0),6))</f>
        <v>#DIV/0!</v>
      </c>
      <c r="K56" s="16" t="e">
        <f>IF(B56="","",ROUND(+H56+I56+J56,6))</f>
        <v>#DIV/0!</v>
      </c>
      <c r="L56" s="63"/>
      <c r="M56" s="16"/>
      <c r="N56" s="71"/>
    </row>
    <row r="57" spans="1:14" x14ac:dyDescent="0.3">
      <c r="A57" s="70">
        <v>11</v>
      </c>
      <c r="B57" s="12" t="s">
        <v>43</v>
      </c>
      <c r="C57" s="13"/>
      <c r="D57" s="18" t="e">
        <f t="shared" si="7"/>
        <v>#DIV/0!</v>
      </c>
      <c r="E57" s="15">
        <v>2.5099999999999998</v>
      </c>
      <c r="F57" s="16" t="e">
        <f t="shared" si="8"/>
        <v>#DIV/0!</v>
      </c>
      <c r="G57" s="17" t="e">
        <f t="shared" si="9"/>
        <v>#DIV/0!</v>
      </c>
      <c r="H57" s="16" t="e">
        <f t="shared" si="3"/>
        <v>#DIV/0!</v>
      </c>
      <c r="I57" s="16" t="e">
        <f t="shared" si="10"/>
        <v>#DIV/0!</v>
      </c>
      <c r="J57" s="16" t="e">
        <f t="shared" si="11"/>
        <v>#DIV/0!</v>
      </c>
      <c r="K57" s="16" t="e">
        <f t="shared" si="12"/>
        <v>#DIV/0!</v>
      </c>
      <c r="L57" s="63"/>
      <c r="M57" s="16"/>
      <c r="N57" s="71"/>
    </row>
    <row r="58" spans="1:14" x14ac:dyDescent="0.3">
      <c r="A58" s="70">
        <v>12</v>
      </c>
      <c r="B58" s="12" t="s">
        <v>44</v>
      </c>
      <c r="C58" s="13"/>
      <c r="D58" s="18" t="e">
        <f t="shared" si="7"/>
        <v>#DIV/0!</v>
      </c>
      <c r="E58" s="15">
        <v>1.43</v>
      </c>
      <c r="F58" s="16" t="e">
        <f t="shared" si="8"/>
        <v>#DIV/0!</v>
      </c>
      <c r="G58" s="17" t="e">
        <f t="shared" si="9"/>
        <v>#DIV/0!</v>
      </c>
      <c r="H58" s="16" t="e">
        <f t="shared" si="3"/>
        <v>#DIV/0!</v>
      </c>
      <c r="I58" s="16" t="e">
        <f t="shared" si="10"/>
        <v>#DIV/0!</v>
      </c>
      <c r="J58" s="16" t="e">
        <f t="shared" si="11"/>
        <v>#DIV/0!</v>
      </c>
      <c r="K58" s="16" t="e">
        <f t="shared" si="12"/>
        <v>#DIV/0!</v>
      </c>
      <c r="L58" s="63"/>
      <c r="M58" s="16"/>
      <c r="N58" s="71"/>
    </row>
    <row r="59" spans="1:14" x14ac:dyDescent="0.3">
      <c r="A59" s="70">
        <v>13</v>
      </c>
      <c r="B59" s="12" t="s">
        <v>45</v>
      </c>
      <c r="C59" s="13"/>
      <c r="D59" s="18" t="e">
        <f t="shared" si="7"/>
        <v>#DIV/0!</v>
      </c>
      <c r="E59" s="15">
        <v>1.79</v>
      </c>
      <c r="F59" s="16" t="e">
        <f t="shared" si="8"/>
        <v>#DIV/0!</v>
      </c>
      <c r="G59" s="17" t="e">
        <f t="shared" si="9"/>
        <v>#DIV/0!</v>
      </c>
      <c r="H59" s="16" t="e">
        <f t="shared" si="3"/>
        <v>#DIV/0!</v>
      </c>
      <c r="I59" s="16" t="e">
        <f t="shared" si="10"/>
        <v>#DIV/0!</v>
      </c>
      <c r="J59" s="16" t="e">
        <f t="shared" si="11"/>
        <v>#DIV/0!</v>
      </c>
      <c r="K59" s="16" t="e">
        <f t="shared" si="12"/>
        <v>#DIV/0!</v>
      </c>
      <c r="L59" s="63"/>
      <c r="M59" s="16"/>
      <c r="N59" s="71"/>
    </row>
    <row r="60" spans="1:14" x14ac:dyDescent="0.3">
      <c r="A60" s="70">
        <v>14</v>
      </c>
      <c r="B60" s="12" t="s">
        <v>46</v>
      </c>
      <c r="C60" s="13"/>
      <c r="D60" s="18" t="e">
        <f t="shared" si="7"/>
        <v>#DIV/0!</v>
      </c>
      <c r="E60" s="15">
        <v>1.86</v>
      </c>
      <c r="F60" s="16" t="e">
        <f t="shared" si="8"/>
        <v>#DIV/0!</v>
      </c>
      <c r="G60" s="17" t="e">
        <f t="shared" si="9"/>
        <v>#DIV/0!</v>
      </c>
      <c r="H60" s="16" t="e">
        <f t="shared" si="3"/>
        <v>#DIV/0!</v>
      </c>
      <c r="I60" s="16" t="e">
        <f t="shared" si="10"/>
        <v>#DIV/0!</v>
      </c>
      <c r="J60" s="16" t="e">
        <f t="shared" si="11"/>
        <v>#DIV/0!</v>
      </c>
      <c r="K60" s="16" t="e">
        <f t="shared" si="12"/>
        <v>#DIV/0!</v>
      </c>
      <c r="L60" s="63"/>
      <c r="M60" s="16"/>
      <c r="N60" s="71"/>
    </row>
    <row r="61" spans="1:14" x14ac:dyDescent="0.3">
      <c r="A61" s="70">
        <v>15</v>
      </c>
      <c r="B61" s="12" t="s">
        <v>53</v>
      </c>
      <c r="C61" s="13"/>
      <c r="D61" s="18" t="e">
        <f t="shared" si="7"/>
        <v>#DIV/0!</v>
      </c>
      <c r="E61" s="15">
        <v>1.43</v>
      </c>
      <c r="F61" s="16" t="e">
        <f t="shared" si="8"/>
        <v>#DIV/0!</v>
      </c>
      <c r="G61" s="17" t="e">
        <f t="shared" si="9"/>
        <v>#DIV/0!</v>
      </c>
      <c r="H61" s="16" t="e">
        <f t="shared" si="3"/>
        <v>#DIV/0!</v>
      </c>
      <c r="I61" s="16" t="e">
        <f t="shared" si="10"/>
        <v>#DIV/0!</v>
      </c>
      <c r="J61" s="16" t="e">
        <f t="shared" si="11"/>
        <v>#DIV/0!</v>
      </c>
      <c r="K61" s="16" t="e">
        <f t="shared" si="12"/>
        <v>#DIV/0!</v>
      </c>
      <c r="L61" s="63"/>
      <c r="M61" s="16"/>
      <c r="N61" s="71"/>
    </row>
    <row r="62" spans="1:14" ht="14.4" thickBot="1" x14ac:dyDescent="0.35">
      <c r="A62" s="72">
        <v>16</v>
      </c>
      <c r="B62" s="73" t="s">
        <v>55</v>
      </c>
      <c r="C62" s="74"/>
      <c r="D62" s="75" t="e">
        <f t="shared" si="7"/>
        <v>#DIV/0!</v>
      </c>
      <c r="E62" s="76">
        <v>2</v>
      </c>
      <c r="F62" s="77" t="e">
        <f t="shared" si="8"/>
        <v>#DIV/0!</v>
      </c>
      <c r="G62" s="78" t="e">
        <f t="shared" si="9"/>
        <v>#DIV/0!</v>
      </c>
      <c r="H62" s="77" t="e">
        <f t="shared" si="3"/>
        <v>#DIV/0!</v>
      </c>
      <c r="I62" s="77" t="e">
        <f t="shared" si="10"/>
        <v>#DIV/0!</v>
      </c>
      <c r="J62" s="77" t="e">
        <f t="shared" si="11"/>
        <v>#DIV/0!</v>
      </c>
      <c r="K62" s="77" t="e">
        <f t="shared" si="12"/>
        <v>#DIV/0!</v>
      </c>
      <c r="L62" s="79"/>
      <c r="M62" s="77"/>
      <c r="N62" s="80"/>
    </row>
    <row r="63" spans="1:14" x14ac:dyDescent="0.3">
      <c r="A63" s="70">
        <v>17</v>
      </c>
      <c r="B63" s="12" t="s">
        <v>25</v>
      </c>
      <c r="C63" s="13">
        <v>287.17</v>
      </c>
      <c r="D63" s="18" t="e">
        <f t="shared" si="0"/>
        <v>#DIV/0!</v>
      </c>
      <c r="E63" s="15">
        <v>2</v>
      </c>
      <c r="F63" s="16" t="e">
        <f t="shared" si="1"/>
        <v>#DIV/0!</v>
      </c>
      <c r="G63" s="17" t="e">
        <f t="shared" si="2"/>
        <v>#DIV/0!</v>
      </c>
      <c r="H63" s="16" t="e">
        <f t="shared" si="3"/>
        <v>#DIV/0!</v>
      </c>
      <c r="I63" s="16" t="e">
        <f t="shared" si="4"/>
        <v>#DIV/0!</v>
      </c>
      <c r="J63" s="16" t="e">
        <f t="shared" si="5"/>
        <v>#DIV/0!</v>
      </c>
      <c r="K63" s="16" t="e">
        <f t="shared" si="6"/>
        <v>#DIV/0!</v>
      </c>
      <c r="L63" s="63"/>
      <c r="M63" s="16"/>
      <c r="N63" s="71"/>
    </row>
    <row r="64" spans="1:14" x14ac:dyDescent="0.3">
      <c r="A64" s="70">
        <v>18</v>
      </c>
      <c r="B64" s="12" t="s">
        <v>26</v>
      </c>
      <c r="C64" s="13">
        <v>248.93</v>
      </c>
      <c r="D64" s="18" t="e">
        <f t="shared" si="0"/>
        <v>#DIV/0!</v>
      </c>
      <c r="E64" s="15">
        <v>1.57</v>
      </c>
      <c r="F64" s="16" t="e">
        <f t="shared" si="1"/>
        <v>#DIV/0!</v>
      </c>
      <c r="G64" s="17" t="e">
        <f t="shared" si="2"/>
        <v>#DIV/0!</v>
      </c>
      <c r="H64" s="16" t="e">
        <f t="shared" si="3"/>
        <v>#DIV/0!</v>
      </c>
      <c r="I64" s="16" t="e">
        <f t="shared" si="4"/>
        <v>#DIV/0!</v>
      </c>
      <c r="J64" s="16" t="e">
        <f t="shared" si="5"/>
        <v>#DIV/0!</v>
      </c>
      <c r="K64" s="16" t="e">
        <f t="shared" si="6"/>
        <v>#DIV/0!</v>
      </c>
      <c r="L64" s="63"/>
      <c r="M64" s="16"/>
      <c r="N64" s="71"/>
    </row>
    <row r="65" spans="1:14" x14ac:dyDescent="0.3">
      <c r="A65" s="70">
        <v>19</v>
      </c>
      <c r="B65" s="12" t="s">
        <v>29</v>
      </c>
      <c r="C65" s="13">
        <v>287.17</v>
      </c>
      <c r="D65" s="18" t="e">
        <f t="shared" si="0"/>
        <v>#DIV/0!</v>
      </c>
      <c r="E65" s="15">
        <v>1.86</v>
      </c>
      <c r="F65" s="16" t="e">
        <f t="shared" si="1"/>
        <v>#DIV/0!</v>
      </c>
      <c r="G65" s="17" t="e">
        <f t="shared" si="2"/>
        <v>#DIV/0!</v>
      </c>
      <c r="H65" s="16" t="e">
        <f t="shared" si="3"/>
        <v>#DIV/0!</v>
      </c>
      <c r="I65" s="16" t="e">
        <f t="shared" si="4"/>
        <v>#DIV/0!</v>
      </c>
      <c r="J65" s="16" t="e">
        <f t="shared" si="5"/>
        <v>#DIV/0!</v>
      </c>
      <c r="K65" s="16" t="e">
        <f t="shared" si="6"/>
        <v>#DIV/0!</v>
      </c>
      <c r="L65" s="63"/>
      <c r="M65" s="16"/>
      <c r="N65" s="71"/>
    </row>
    <row r="66" spans="1:14" ht="20.399999999999999" x14ac:dyDescent="0.3">
      <c r="A66" s="70">
        <v>20</v>
      </c>
      <c r="B66" s="12" t="s">
        <v>31</v>
      </c>
      <c r="C66" s="13">
        <v>282.44</v>
      </c>
      <c r="D66" s="18" t="e">
        <f t="shared" si="0"/>
        <v>#DIV/0!</v>
      </c>
      <c r="E66" s="15">
        <v>2</v>
      </c>
      <c r="F66" s="16" t="e">
        <f t="shared" si="1"/>
        <v>#DIV/0!</v>
      </c>
      <c r="G66" s="17" t="e">
        <f t="shared" si="2"/>
        <v>#DIV/0!</v>
      </c>
      <c r="H66" s="16" t="e">
        <f t="shared" si="3"/>
        <v>#DIV/0!</v>
      </c>
      <c r="I66" s="16" t="e">
        <f t="shared" si="4"/>
        <v>#DIV/0!</v>
      </c>
      <c r="J66" s="16" t="e">
        <f t="shared" si="5"/>
        <v>#DIV/0!</v>
      </c>
      <c r="K66" s="16" t="e">
        <f t="shared" si="6"/>
        <v>#DIV/0!</v>
      </c>
      <c r="L66" s="63"/>
      <c r="M66" s="16"/>
      <c r="N66" s="71"/>
    </row>
    <row r="67" spans="1:14" x14ac:dyDescent="0.3">
      <c r="A67" s="70">
        <v>21</v>
      </c>
      <c r="B67" s="12" t="s">
        <v>33</v>
      </c>
      <c r="C67" s="13">
        <v>284.76</v>
      </c>
      <c r="D67" s="18" t="e">
        <f t="shared" si="0"/>
        <v>#DIV/0!</v>
      </c>
      <c r="E67" s="15">
        <v>1.43</v>
      </c>
      <c r="F67" s="16" t="e">
        <f t="shared" si="1"/>
        <v>#DIV/0!</v>
      </c>
      <c r="G67" s="17" t="e">
        <f t="shared" si="2"/>
        <v>#DIV/0!</v>
      </c>
      <c r="H67" s="16" t="e">
        <f t="shared" si="3"/>
        <v>#DIV/0!</v>
      </c>
      <c r="I67" s="16" t="e">
        <f t="shared" si="4"/>
        <v>#DIV/0!</v>
      </c>
      <c r="J67" s="16" t="e">
        <f t="shared" si="5"/>
        <v>#DIV/0!</v>
      </c>
      <c r="K67" s="16" t="e">
        <f t="shared" si="6"/>
        <v>#DIV/0!</v>
      </c>
      <c r="L67" s="63"/>
      <c r="M67" s="16"/>
      <c r="N67" s="71"/>
    </row>
    <row r="68" spans="1:14" x14ac:dyDescent="0.3">
      <c r="A68" s="70">
        <v>22</v>
      </c>
      <c r="B68" s="12" t="s">
        <v>34</v>
      </c>
      <c r="C68" s="13">
        <v>281.44</v>
      </c>
      <c r="D68" s="18" t="e">
        <f t="shared" si="0"/>
        <v>#DIV/0!</v>
      </c>
      <c r="E68" s="15">
        <v>1.86</v>
      </c>
      <c r="F68" s="16" t="e">
        <f t="shared" si="1"/>
        <v>#DIV/0!</v>
      </c>
      <c r="G68" s="17" t="e">
        <f t="shared" si="2"/>
        <v>#DIV/0!</v>
      </c>
      <c r="H68" s="16" t="e">
        <f t="shared" si="3"/>
        <v>#DIV/0!</v>
      </c>
      <c r="I68" s="16" t="e">
        <f t="shared" si="4"/>
        <v>#DIV/0!</v>
      </c>
      <c r="J68" s="16" t="e">
        <f t="shared" si="5"/>
        <v>#DIV/0!</v>
      </c>
      <c r="K68" s="16" t="e">
        <f t="shared" si="6"/>
        <v>#DIV/0!</v>
      </c>
      <c r="L68" s="63"/>
      <c r="M68" s="16"/>
      <c r="N68" s="71"/>
    </row>
    <row r="69" spans="1:14" ht="20.399999999999999" x14ac:dyDescent="0.3">
      <c r="A69" s="70">
        <v>23</v>
      </c>
      <c r="B69" s="12" t="s">
        <v>35</v>
      </c>
      <c r="C69" s="13">
        <v>281.44</v>
      </c>
      <c r="D69" s="18" t="e">
        <f t="shared" si="0"/>
        <v>#DIV/0!</v>
      </c>
      <c r="E69" s="15">
        <v>2</v>
      </c>
      <c r="F69" s="16" t="e">
        <f t="shared" si="1"/>
        <v>#DIV/0!</v>
      </c>
      <c r="G69" s="17" t="e">
        <f t="shared" si="2"/>
        <v>#DIV/0!</v>
      </c>
      <c r="H69" s="16" t="e">
        <f t="shared" si="3"/>
        <v>#DIV/0!</v>
      </c>
      <c r="I69" s="16" t="e">
        <f t="shared" si="4"/>
        <v>#DIV/0!</v>
      </c>
      <c r="J69" s="16" t="e">
        <f t="shared" si="5"/>
        <v>#DIV/0!</v>
      </c>
      <c r="K69" s="16" t="e">
        <f t="shared" si="6"/>
        <v>#DIV/0!</v>
      </c>
      <c r="L69" s="63"/>
      <c r="M69" s="16"/>
      <c r="N69" s="71"/>
    </row>
    <row r="70" spans="1:14" x14ac:dyDescent="0.3">
      <c r="A70" s="70">
        <v>24</v>
      </c>
      <c r="B70" s="12" t="s">
        <v>40</v>
      </c>
      <c r="C70" s="13">
        <v>248.93</v>
      </c>
      <c r="D70" s="18" t="e">
        <f t="shared" si="0"/>
        <v>#DIV/0!</v>
      </c>
      <c r="E70" s="15">
        <v>1.43</v>
      </c>
      <c r="F70" s="16" t="e">
        <f t="shared" si="1"/>
        <v>#DIV/0!</v>
      </c>
      <c r="G70" s="17" t="e">
        <f t="shared" si="2"/>
        <v>#DIV/0!</v>
      </c>
      <c r="H70" s="16" t="e">
        <f t="shared" si="3"/>
        <v>#DIV/0!</v>
      </c>
      <c r="I70" s="16" t="e">
        <f t="shared" si="4"/>
        <v>#DIV/0!</v>
      </c>
      <c r="J70" s="16" t="e">
        <f t="shared" si="5"/>
        <v>#DIV/0!</v>
      </c>
      <c r="K70" s="16" t="e">
        <f t="shared" si="6"/>
        <v>#DIV/0!</v>
      </c>
      <c r="L70" s="63"/>
      <c r="M70" s="16"/>
      <c r="N70" s="71"/>
    </row>
    <row r="71" spans="1:14" x14ac:dyDescent="0.3">
      <c r="A71" s="70">
        <v>25</v>
      </c>
      <c r="B71" s="12" t="s">
        <v>42</v>
      </c>
      <c r="C71" s="13">
        <v>303.61</v>
      </c>
      <c r="D71" s="18" t="e">
        <f t="shared" si="0"/>
        <v>#DIV/0!</v>
      </c>
      <c r="E71" s="15">
        <v>1.86</v>
      </c>
      <c r="F71" s="16" t="e">
        <f t="shared" si="1"/>
        <v>#DIV/0!</v>
      </c>
      <c r="G71" s="17" t="e">
        <f t="shared" si="2"/>
        <v>#DIV/0!</v>
      </c>
      <c r="H71" s="16" t="e">
        <f t="shared" si="3"/>
        <v>#DIV/0!</v>
      </c>
      <c r="I71" s="16" t="e">
        <f t="shared" si="4"/>
        <v>#DIV/0!</v>
      </c>
      <c r="J71" s="16" t="e">
        <f t="shared" si="5"/>
        <v>#DIV/0!</v>
      </c>
      <c r="K71" s="16" t="e">
        <f t="shared" si="6"/>
        <v>#DIV/0!</v>
      </c>
      <c r="L71" s="63"/>
      <c r="M71" s="16"/>
      <c r="N71" s="71"/>
    </row>
    <row r="72" spans="1:14" x14ac:dyDescent="0.3">
      <c r="A72" s="70">
        <v>26</v>
      </c>
      <c r="B72" s="12" t="s">
        <v>47</v>
      </c>
      <c r="C72" s="13">
        <v>287.17</v>
      </c>
      <c r="D72" s="18" t="e">
        <f t="shared" si="0"/>
        <v>#DIV/0!</v>
      </c>
      <c r="E72" s="15">
        <v>2.15</v>
      </c>
      <c r="F72" s="16" t="e">
        <f t="shared" si="1"/>
        <v>#DIV/0!</v>
      </c>
      <c r="G72" s="17" t="e">
        <f t="shared" si="2"/>
        <v>#DIV/0!</v>
      </c>
      <c r="H72" s="16" t="e">
        <f t="shared" si="3"/>
        <v>#DIV/0!</v>
      </c>
      <c r="I72" s="16" t="e">
        <f t="shared" si="4"/>
        <v>#DIV/0!</v>
      </c>
      <c r="J72" s="16" t="e">
        <f t="shared" si="5"/>
        <v>#DIV/0!</v>
      </c>
      <c r="K72" s="16" t="e">
        <f t="shared" si="6"/>
        <v>#DIV/0!</v>
      </c>
      <c r="L72" s="63"/>
      <c r="M72" s="16"/>
      <c r="N72" s="71"/>
    </row>
    <row r="73" spans="1:14" x14ac:dyDescent="0.3">
      <c r="A73" s="70">
        <v>27</v>
      </c>
      <c r="B73" s="12" t="s">
        <v>48</v>
      </c>
      <c r="C73" s="13">
        <v>287.17</v>
      </c>
      <c r="D73" s="18" t="e">
        <f t="shared" si="0"/>
        <v>#DIV/0!</v>
      </c>
      <c r="E73" s="15">
        <v>2.15</v>
      </c>
      <c r="F73" s="16" t="e">
        <f t="shared" si="1"/>
        <v>#DIV/0!</v>
      </c>
      <c r="G73" s="17" t="e">
        <f t="shared" si="2"/>
        <v>#DIV/0!</v>
      </c>
      <c r="H73" s="16" t="e">
        <f t="shared" si="3"/>
        <v>#DIV/0!</v>
      </c>
      <c r="I73" s="16" t="e">
        <f t="shared" si="4"/>
        <v>#DIV/0!</v>
      </c>
      <c r="J73" s="16" t="e">
        <f t="shared" si="5"/>
        <v>#DIV/0!</v>
      </c>
      <c r="K73" s="16" t="e">
        <f t="shared" si="6"/>
        <v>#DIV/0!</v>
      </c>
      <c r="L73" s="63"/>
      <c r="M73" s="16"/>
      <c r="N73" s="71"/>
    </row>
    <row r="74" spans="1:14" x14ac:dyDescent="0.3">
      <c r="A74" s="70">
        <v>28</v>
      </c>
      <c r="B74" s="12" t="s">
        <v>49</v>
      </c>
      <c r="C74" s="13">
        <v>284.16000000000003</v>
      </c>
      <c r="D74" s="18" t="e">
        <f t="shared" si="0"/>
        <v>#DIV/0!</v>
      </c>
      <c r="E74" s="15">
        <v>2</v>
      </c>
      <c r="F74" s="16" t="e">
        <f t="shared" si="1"/>
        <v>#DIV/0!</v>
      </c>
      <c r="G74" s="17" t="e">
        <f t="shared" si="2"/>
        <v>#DIV/0!</v>
      </c>
      <c r="H74" s="16" t="e">
        <f t="shared" si="3"/>
        <v>#DIV/0!</v>
      </c>
      <c r="I74" s="16" t="e">
        <f t="shared" si="4"/>
        <v>#DIV/0!</v>
      </c>
      <c r="J74" s="16" t="e">
        <f t="shared" si="5"/>
        <v>#DIV/0!</v>
      </c>
      <c r="K74" s="16" t="e">
        <f t="shared" si="6"/>
        <v>#DIV/0!</v>
      </c>
      <c r="L74" s="63"/>
      <c r="M74" s="16"/>
      <c r="N74" s="71"/>
    </row>
    <row r="75" spans="1:14" x14ac:dyDescent="0.3">
      <c r="A75" s="70">
        <v>29</v>
      </c>
      <c r="B75" s="12" t="s">
        <v>50</v>
      </c>
      <c r="C75" s="13">
        <v>284.16000000000003</v>
      </c>
      <c r="D75" s="18" t="e">
        <f t="shared" si="0"/>
        <v>#DIV/0!</v>
      </c>
      <c r="E75" s="15">
        <v>1.86</v>
      </c>
      <c r="F75" s="16" t="e">
        <f t="shared" si="1"/>
        <v>#DIV/0!</v>
      </c>
      <c r="G75" s="17" t="e">
        <f t="shared" si="2"/>
        <v>#DIV/0!</v>
      </c>
      <c r="H75" s="16" t="e">
        <f t="shared" si="3"/>
        <v>#DIV/0!</v>
      </c>
      <c r="I75" s="16" t="e">
        <f t="shared" si="4"/>
        <v>#DIV/0!</v>
      </c>
      <c r="J75" s="16" t="e">
        <f t="shared" si="5"/>
        <v>#DIV/0!</v>
      </c>
      <c r="K75" s="16" t="e">
        <f t="shared" si="6"/>
        <v>#DIV/0!</v>
      </c>
      <c r="L75" s="63"/>
      <c r="M75" s="16"/>
      <c r="N75" s="71"/>
    </row>
    <row r="76" spans="1:14" x14ac:dyDescent="0.3">
      <c r="A76" s="70">
        <v>30</v>
      </c>
      <c r="B76" s="12" t="s">
        <v>51</v>
      </c>
      <c r="C76" s="13">
        <v>287.17</v>
      </c>
      <c r="D76" s="18" t="e">
        <f t="shared" si="0"/>
        <v>#DIV/0!</v>
      </c>
      <c r="E76" s="15">
        <v>2</v>
      </c>
      <c r="F76" s="16" t="e">
        <f t="shared" si="1"/>
        <v>#DIV/0!</v>
      </c>
      <c r="G76" s="17" t="e">
        <f t="shared" si="2"/>
        <v>#DIV/0!</v>
      </c>
      <c r="H76" s="16" t="e">
        <f t="shared" si="3"/>
        <v>#DIV/0!</v>
      </c>
      <c r="I76" s="16" t="e">
        <f t="shared" si="4"/>
        <v>#DIV/0!</v>
      </c>
      <c r="J76" s="16" t="e">
        <f t="shared" si="5"/>
        <v>#DIV/0!</v>
      </c>
      <c r="K76" s="16" t="e">
        <f t="shared" si="6"/>
        <v>#DIV/0!</v>
      </c>
      <c r="L76" s="63"/>
      <c r="M76" s="16"/>
      <c r="N76" s="71"/>
    </row>
    <row r="77" spans="1:14" x14ac:dyDescent="0.3">
      <c r="A77" s="70">
        <v>31</v>
      </c>
      <c r="B77" s="12" t="s">
        <v>52</v>
      </c>
      <c r="C77" s="13">
        <v>287.17</v>
      </c>
      <c r="D77" s="18" t="e">
        <f t="shared" si="0"/>
        <v>#DIV/0!</v>
      </c>
      <c r="E77" s="15">
        <v>2.15</v>
      </c>
      <c r="F77" s="16" t="e">
        <f t="shared" si="1"/>
        <v>#DIV/0!</v>
      </c>
      <c r="G77" s="17" t="e">
        <f t="shared" si="2"/>
        <v>#DIV/0!</v>
      </c>
      <c r="H77" s="16" t="e">
        <f t="shared" si="3"/>
        <v>#DIV/0!</v>
      </c>
      <c r="I77" s="16" t="e">
        <f t="shared" si="4"/>
        <v>#DIV/0!</v>
      </c>
      <c r="J77" s="16" t="e">
        <f t="shared" si="5"/>
        <v>#DIV/0!</v>
      </c>
      <c r="K77" s="16" t="e">
        <f t="shared" si="6"/>
        <v>#DIV/0!</v>
      </c>
      <c r="L77" s="63"/>
      <c r="M77" s="16"/>
      <c r="N77" s="71"/>
    </row>
    <row r="78" spans="1:14" ht="14.4" thickBot="1" x14ac:dyDescent="0.35">
      <c r="A78" s="72">
        <v>32</v>
      </c>
      <c r="B78" s="73" t="s">
        <v>54</v>
      </c>
      <c r="C78" s="74">
        <v>287.17</v>
      </c>
      <c r="D78" s="75" t="e">
        <f t="shared" si="0"/>
        <v>#DIV/0!</v>
      </c>
      <c r="E78" s="76">
        <v>2</v>
      </c>
      <c r="F78" s="77" t="e">
        <f t="shared" si="1"/>
        <v>#DIV/0!</v>
      </c>
      <c r="G78" s="78" t="e">
        <f t="shared" si="2"/>
        <v>#DIV/0!</v>
      </c>
      <c r="H78" s="77" t="e">
        <f t="shared" si="3"/>
        <v>#DIV/0!</v>
      </c>
      <c r="I78" s="77" t="e">
        <f t="shared" si="4"/>
        <v>#DIV/0!</v>
      </c>
      <c r="J78" s="77" t="e">
        <f t="shared" si="5"/>
        <v>#DIV/0!</v>
      </c>
      <c r="K78" s="77" t="e">
        <f t="shared" si="6"/>
        <v>#DIV/0!</v>
      </c>
      <c r="L78" s="79"/>
      <c r="M78" s="77"/>
      <c r="N78" s="80"/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Raul Fernandez</cp:lastModifiedBy>
  <cp:lastPrinted>2024-09-15T03:01:43Z</cp:lastPrinted>
  <dcterms:created xsi:type="dcterms:W3CDTF">2024-09-10T15:36:03Z</dcterms:created>
  <dcterms:modified xsi:type="dcterms:W3CDTF">2024-09-16T20:25:39Z</dcterms:modified>
</cp:coreProperties>
</file>